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A D\BUOM\2021\QUY HOACH SU DUNG DAT TU HA 2021-2030\RA SOAT DIEU CHINH QHSD DAT NAM 2024\CONG KHAI DIEU CHINH\"/>
    </mc:Choice>
  </mc:AlternateContent>
  <bookViews>
    <workbookView xWindow="0" yWindow="0" windowWidth="20490" windowHeight="7650" activeTab="1"/>
  </bookViews>
  <sheets>
    <sheet name="PL 03 DM cat giảm dien tích" sheetId="4" r:id="rId1"/>
    <sheet name="PL 02 DM hủy bỏ" sheetId="3" r:id="rId2"/>
    <sheet name="PL 01 DM điều chỉnh phù hợp" sheetId="2" r:id="rId3"/>
  </sheets>
  <definedNames>
    <definedName name="_xlnm._FilterDatabase" localSheetId="2" hidden="1">'PL 01 DM điều chỉnh phù hợp'!$G$1:$G$625</definedName>
    <definedName name="_xlnm._FilterDatabase" localSheetId="1" hidden="1">'PL 02 DM hủy bỏ'!$G$1:$G$118</definedName>
    <definedName name="_xlnm._FilterDatabase" localSheetId="0" hidden="1">'PL 03 DM cat giảm dien tích'!$G$1:$G$66</definedName>
    <definedName name="_Order1" hidden="1">255</definedName>
    <definedName name="_Order2" hidden="1">255</definedName>
    <definedName name="b14b" localSheetId="2" hidden="1">{"'Sheet1'!$L$16"}</definedName>
    <definedName name="b14b" localSheetId="1" hidden="1">{"'Sheet1'!$L$16"}</definedName>
    <definedName name="b14b" localSheetId="0" hidden="1">{"'Sheet1'!$L$16"}</definedName>
    <definedName name="b14b" hidden="1">{"'Sheet1'!$L$16"}</definedName>
    <definedName name="b14b1" localSheetId="2" hidden="1">{"'Sheet1'!$L$16"}</definedName>
    <definedName name="b14b1" localSheetId="1" hidden="1">{"'Sheet1'!$L$16"}</definedName>
    <definedName name="b14b1" localSheetId="0" hidden="1">{"'Sheet1'!$L$16"}</definedName>
    <definedName name="b14b1" hidden="1">{"'Sheet1'!$L$16"}</definedName>
    <definedName name="Bgiang" localSheetId="2" hidden="1">{"'Sheet1'!$L$16"}</definedName>
    <definedName name="Bgiang" localSheetId="1" hidden="1">{"'Sheet1'!$L$16"}</definedName>
    <definedName name="Bgiang" localSheetId="0" hidden="1">{"'Sheet1'!$L$16"}</definedName>
    <definedName name="Bgiang" hidden="1">{"'Sheet1'!$L$16"}</definedName>
    <definedName name="chuong_pl_10_name" localSheetId="2">'PL 01 DM điều chỉnh phù hợp'!#REF!</definedName>
    <definedName name="chuong_pl_10_name" localSheetId="1">'PL 02 DM hủy bỏ'!#REF!</definedName>
    <definedName name="chuong_pl_10_name" localSheetId="0">'PL 03 DM cat giảm dien tích'!#REF!</definedName>
    <definedName name="CLVC3">0.1</definedName>
    <definedName name="ddddddddddd" localSheetId="2" hidden="1">{"'Sheet1'!$L$16"}</definedName>
    <definedName name="ddddddddddd" localSheetId="1" hidden="1">{"'Sheet1'!$L$16"}</definedName>
    <definedName name="ddddddddddd" localSheetId="0" hidden="1">{"'Sheet1'!$L$16"}</definedName>
    <definedName name="ddddddddddd" hidden="1">{"'Sheet1'!$L$16"}</definedName>
    <definedName name="ddddddddddđ" localSheetId="2" hidden="1">{"'Sheet1'!$L$16"}</definedName>
    <definedName name="ddddddddddđ" localSheetId="1" hidden="1">{"'Sheet1'!$L$16"}</definedName>
    <definedName name="ddddddddddđ" localSheetId="0" hidden="1">{"'Sheet1'!$L$16"}</definedName>
    <definedName name="ddddddddddđ" hidden="1">{"'Sheet1'!$L$16"}</definedName>
    <definedName name="dddddddddddđ" localSheetId="2" hidden="1">{"'Sheet1'!$L$16"}</definedName>
    <definedName name="dddddddddddđ" localSheetId="1" hidden="1">{"'Sheet1'!$L$16"}</definedName>
    <definedName name="dddddddddddđ" localSheetId="0" hidden="1">{"'Sheet1'!$L$16"}</definedName>
    <definedName name="dddddddddddđ" hidden="1">{"'Sheet1'!$L$16"}</definedName>
    <definedName name="ddddddddddddd" localSheetId="2">{"ÿÿÿÿÿ","§«ng C­êng.xls"}</definedName>
    <definedName name="ddddddddddddd" localSheetId="1">{"ÿÿÿÿÿ","§«ng C­êng.xls"}</definedName>
    <definedName name="ddddddddddddd" localSheetId="0">{"ÿÿÿÿÿ","§«ng C­êng.xls"}</definedName>
    <definedName name="ddddddddddddd">{"ÿÿÿÿÿ","§«ng C­êng.xls"}</definedName>
    <definedName name="ddddddddddddđ" localSheetId="2" hidden="1">{"'Sheet1'!$L$16"}</definedName>
    <definedName name="ddddddddddddđ" localSheetId="1" hidden="1">{"'Sheet1'!$L$16"}</definedName>
    <definedName name="ddddddddddddđ" localSheetId="0" hidden="1">{"'Sheet1'!$L$16"}</definedName>
    <definedName name="ddddddddddddđ" hidden="1">{"'Sheet1'!$L$16"}</definedName>
    <definedName name="dddddddddddddd" localSheetId="2">{"ÿÿÿÿÿ","§«ng C­êng.xls"}</definedName>
    <definedName name="dddddddddddddd" localSheetId="1">{"ÿÿÿÿÿ","§«ng C­êng.xls"}</definedName>
    <definedName name="dddddddddddddd" localSheetId="0">{"ÿÿÿÿÿ","§«ng C­êng.xls"}</definedName>
    <definedName name="dddddddddddddd">{"ÿÿÿÿÿ","§«ng C­êng.xls"}</definedName>
    <definedName name="dddddddddddddđ" localSheetId="2" hidden="1">{"'Sheet1'!$L$16"}</definedName>
    <definedName name="dddddddddddddđ" localSheetId="1" hidden="1">{"'Sheet1'!$L$16"}</definedName>
    <definedName name="dddddddddddddđ" localSheetId="0" hidden="1">{"'Sheet1'!$L$16"}</definedName>
    <definedName name="dddddddddddddđ" hidden="1">{"'Sheet1'!$L$16"}</definedName>
    <definedName name="ddddddddddddddd" localSheetId="2" hidden="1">{"'Sheet1'!$L$16"}</definedName>
    <definedName name="ddddddddddddddd" localSheetId="1" hidden="1">{"'Sheet1'!$L$16"}</definedName>
    <definedName name="ddddddddddddddd" localSheetId="0" hidden="1">{"'Sheet1'!$L$16"}</definedName>
    <definedName name="ddddddddddddddd" hidden="1">{"'Sheet1'!$L$16"}</definedName>
    <definedName name="dddddddddddddddd" localSheetId="2" hidden="1">{"'Sheet1'!$L$16"}</definedName>
    <definedName name="dddddddddddddddd" localSheetId="1" hidden="1">{"'Sheet1'!$L$16"}</definedName>
    <definedName name="dddddddddddddddd" localSheetId="0" hidden="1">{"'Sheet1'!$L$16"}</definedName>
    <definedName name="dddddddddddddddd" hidden="1">{"'Sheet1'!$L$16"}</definedName>
    <definedName name="dddddddddddddddđ" localSheetId="2" hidden="1">{"'Sheet1'!$L$16"}</definedName>
    <definedName name="dddddddddddddddđ" localSheetId="1" hidden="1">{"'Sheet1'!$L$16"}</definedName>
    <definedName name="dddddddddddddddđ" localSheetId="0" hidden="1">{"'Sheet1'!$L$16"}</definedName>
    <definedName name="dddddddddddddddđ" hidden="1">{"'Sheet1'!$L$16"}</definedName>
    <definedName name="ddddddddddddddddd" localSheetId="2" hidden="1">{"'Sheet1'!$L$16"}</definedName>
    <definedName name="ddddddddddddddddd" localSheetId="1" hidden="1">{"'Sheet1'!$L$16"}</definedName>
    <definedName name="ddddddddddddddddd" localSheetId="0" hidden="1">{"'Sheet1'!$L$16"}</definedName>
    <definedName name="ddddddddddddddddd" hidden="1">{"'Sheet1'!$L$16"}</definedName>
    <definedName name="ddddddddddddddddđ" hidden="1">{"'Sheet1'!$L$16"}</definedName>
    <definedName name="ddddddddddddddddddd" localSheetId="2">{"ÿÿÿÿÿ","§«ng C­êng.xls"}</definedName>
    <definedName name="ddddddddddddddddddd" localSheetId="1">{"ÿÿÿÿÿ","§«ng C­êng.xls"}</definedName>
    <definedName name="ddddddddddddddddddd" localSheetId="0">{"ÿÿÿÿÿ","§«ng C­êng.xls"}</definedName>
    <definedName name="ddddddddddddddddddd">{"ÿÿÿÿÿ","§«ng C­êng.xls"}</definedName>
    <definedName name="ddddddddddddddddddddd" localSheetId="2">{"ÿÿÿÿÿ","§«ng C­êng.xls"}</definedName>
    <definedName name="ddddddddddddddddddddd" localSheetId="1">{"ÿÿÿÿÿ","§«ng C­êng.xls"}</definedName>
    <definedName name="ddddddddddddddddddddd" localSheetId="0">{"ÿÿÿÿÿ","§«ng C­êng.xls"}</definedName>
    <definedName name="ddddddddddddddddddddd">{"ÿÿÿÿÿ","§«ng C­êng.xls"}</definedName>
    <definedName name="Document_array" localSheetId="2">{"ÿÿÿÿÿ","§«ng C­êng.xls"}</definedName>
    <definedName name="Document_array" localSheetId="1">{"ÿÿÿÿÿ","§«ng C­êng.xls"}</definedName>
    <definedName name="Document_array" localSheetId="0">{"ÿÿÿÿÿ","§«ng C­êng.xls"}</definedName>
    <definedName name="Document_array">{"ÿÿÿÿÿ","§«ng C­êng.xls"}</definedName>
    <definedName name="ff" localSheetId="2" hidden="1">{"'Sheet1'!$L$16"}</definedName>
    <definedName name="ff" localSheetId="1" hidden="1">{"'Sheet1'!$L$16"}</definedName>
    <definedName name="ff" localSheetId="0" hidden="1">{"'Sheet1'!$L$16"}</definedName>
    <definedName name="ff" hidden="1">{"'Sheet1'!$L$16"}</definedName>
    <definedName name="ffffffffffffffff">{"'Sheet1'!$L$16"}</definedName>
    <definedName name="fffffffffffffffffffff" localSheetId="2">{"'Sheet1'!$L$16"}</definedName>
    <definedName name="fffffffffffffffffffff" localSheetId="1">{"'Sheet1'!$L$16"}</definedName>
    <definedName name="fffffffffffffffffffff" localSheetId="0">{"'Sheet1'!$L$16"}</definedName>
    <definedName name="fffffffffffffffffffff">{"'Sheet1'!$L$16"}</definedName>
    <definedName name="fffffffffffffffffffffff" localSheetId="2">{"'Sheet1'!$L$16"}</definedName>
    <definedName name="fffffffffffffffffffffff" localSheetId="1">{"'Sheet1'!$L$16"}</definedName>
    <definedName name="fffffffffffffffffffffff" localSheetId="0">{"'Sheet1'!$L$16"}</definedName>
    <definedName name="fffffffffffffffffffffff">{"'Sheet1'!$L$16"}</definedName>
    <definedName name="gggg" localSheetId="2">#REF!</definedName>
    <definedName name="gggg" localSheetId="1">#REF!</definedName>
    <definedName name="gggg" localSheetId="0">#REF!</definedName>
    <definedName name="gggg">#REF!</definedName>
    <definedName name="ggggggggggggg" localSheetId="2">{"ÿÿÿÿÿ","§«ng C­êng.xls"}</definedName>
    <definedName name="ggggggggggggg" localSheetId="1">{"ÿÿÿÿÿ","§«ng C­êng.xls"}</definedName>
    <definedName name="ggggggggggggg" localSheetId="0">{"ÿÿÿÿÿ","§«ng C­êng.xls"}</definedName>
    <definedName name="ggggggggggggg">{"ÿÿÿÿÿ","§«ng C­êng.xls"}</definedName>
    <definedName name="ggggggggggggggggg" localSheetId="2" hidden="1">{"'Sheet1'!$L$16"}</definedName>
    <definedName name="ggggggggggggggggg" localSheetId="1" hidden="1">{"'Sheet1'!$L$16"}</definedName>
    <definedName name="ggggggggggggggggg" localSheetId="0" hidden="1">{"'Sheet1'!$L$16"}</definedName>
    <definedName name="ggggggggggggggggg" hidden="1">{"'Sheet1'!$L$16"}</definedName>
    <definedName name="gggggggggggggggggg" localSheetId="2" hidden="1">{"'Sheet1'!$L$16"}</definedName>
    <definedName name="gggggggggggggggggg" localSheetId="1" hidden="1">{"'Sheet1'!$L$16"}</definedName>
    <definedName name="gggggggggggggggggg" localSheetId="0" hidden="1">{"'Sheet1'!$L$16"}</definedName>
    <definedName name="gggggggggggggggggg" hidden="1">{"'Sheet1'!$L$16"}</definedName>
    <definedName name="ggggggggggggggggggg" localSheetId="2">{"ÿÿÿÿÿ","§«ng C­êng.xls"}</definedName>
    <definedName name="ggggggggggggggggggg" localSheetId="1">{"ÿÿÿÿÿ","§«ng C­êng.xls"}</definedName>
    <definedName name="ggggggggggggggggggg" localSheetId="0">{"ÿÿÿÿÿ","§«ng C­êng.xls"}</definedName>
    <definedName name="ggggggggggggggggggg">{"ÿÿÿÿÿ","§«ng C­êng.xls"}</definedName>
    <definedName name="ggggggggggggggggggggggg" localSheetId="2" hidden="1">{"'Sheet1'!$L$16"}</definedName>
    <definedName name="ggggggggggggggggggggggg" localSheetId="1" hidden="1">{"'Sheet1'!$L$16"}</definedName>
    <definedName name="ggggggggggggggggggggggg" localSheetId="0" hidden="1">{"'Sheet1'!$L$16"}</definedName>
    <definedName name="ggggggggggggggggggggggg" hidden="1">{"'Sheet1'!$L$16"}</definedName>
    <definedName name="H" localSheetId="2">{"'Sheet1'!$L$16"}</definedName>
    <definedName name="H" localSheetId="1">{"'Sheet1'!$L$16"}</definedName>
    <definedName name="H" localSheetId="0">{"'Sheet1'!$L$16"}</definedName>
    <definedName name="H">{"'Sheet1'!$L$16"}</definedName>
    <definedName name="Heä_soá_laép_xaø_H">1.7</definedName>
    <definedName name="hhhhhhhhhh" localSheetId="2">{"ÿÿÿÿÿ","§«ng C­êng.xls"}</definedName>
    <definedName name="hhhhhhhhhh" localSheetId="1">{"ÿÿÿÿÿ","§«ng C­êng.xls"}</definedName>
    <definedName name="hhhhhhhhhh" localSheetId="0">{"ÿÿÿÿÿ","§«ng C­êng.xls"}</definedName>
    <definedName name="hhhhhhhhhh">{"ÿÿÿÿÿ","§«ng C­êng.xls"}</definedName>
    <definedName name="hhhhhhhhhhhhhhhh" localSheetId="2" hidden="1">{"'Sheet1'!$L$16"}</definedName>
    <definedName name="hhhhhhhhhhhhhhhh" localSheetId="1" hidden="1">{"'Sheet1'!$L$16"}</definedName>
    <definedName name="hhhhhhhhhhhhhhhh" localSheetId="0" hidden="1">{"'Sheet1'!$L$16"}</definedName>
    <definedName name="hhhhhhhhhhhhhhhh" hidden="1">{"'Sheet1'!$L$16"}</definedName>
    <definedName name="hhhhhhhhhhhhhhhhh" localSheetId="2">{"ÿÿÿÿÿ","§«ng C­êng.xls"}</definedName>
    <definedName name="hhhhhhhhhhhhhhhhh" localSheetId="1">{"ÿÿÿÿÿ","§«ng C­êng.xls"}</definedName>
    <definedName name="hhhhhhhhhhhhhhhhh" localSheetId="0">{"ÿÿÿÿÿ","§«ng C­êng.xls"}</definedName>
    <definedName name="hhhhhhhhhhhhhhhhh">{"ÿÿÿÿÿ","§«ng C­êng.xls"}</definedName>
    <definedName name="hhhhhhhhhhhhhhhhhhhhhhhhhhhhhhhh" localSheetId="2">{"ÿÿÿÿÿ","§«ng C­êng.xls"}</definedName>
    <definedName name="hhhhhhhhhhhhhhhhhhhhhhhhhhhhhhhh" localSheetId="1">{"ÿÿÿÿÿ","§«ng C­êng.xls"}</definedName>
    <definedName name="hhhhhhhhhhhhhhhhhhhhhhhhhhhhhhhh" localSheetId="0">{"ÿÿÿÿÿ","§«ng C­êng.xls"}</definedName>
    <definedName name="hhhhhhhhhhhhhhhhhhhhhhhhhhhhhhhh">{"ÿÿÿÿÿ","§«ng C­êng.xls"}</definedName>
    <definedName name="HSCT3">0.1</definedName>
    <definedName name="HSDN">2.5</definedName>
    <definedName name="HT" localSheetId="2">{"'Sheet1'!$L$16"}</definedName>
    <definedName name="HT" localSheetId="1">{"'Sheet1'!$L$16"}</definedName>
    <definedName name="HT" localSheetId="0">{"'Sheet1'!$L$16"}</definedName>
    <definedName name="HT">{"'Sheet1'!$L$16"}</definedName>
    <definedName name="HTML_CodePage" hidden="1">950</definedName>
    <definedName name="HTML_Control" localSheetId="2" hidden="1">{"'Sheet1'!$L$16"}</definedName>
    <definedName name="HTML_Control" localSheetId="1" hidden="1">{"'Sheet1'!$L$16"}</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2" hidden="1">{"'Sheet1'!$L$16"}</definedName>
    <definedName name="huy" localSheetId="1" hidden="1">{"'Sheet1'!$L$16"}</definedName>
    <definedName name="huy" localSheetId="0" hidden="1">{"'Sheet1'!$L$16"}</definedName>
    <definedName name="huy" hidden="1">{"'Sheet1'!$L$16"}</definedName>
    <definedName name="huybo" localSheetId="2">{"ÿÿÿÿÿ","§«ng C­êng.xls"}</definedName>
    <definedName name="huybo" localSheetId="1">{"ÿÿÿÿÿ","§«ng C­êng.xls"}</definedName>
    <definedName name="huybo" localSheetId="0">{"ÿÿÿÿÿ","§«ng C­êng.xls"}</definedName>
    <definedName name="huybo">{"ÿÿÿÿÿ","§«ng C­êng.xls"}</definedName>
    <definedName name="KDCNThonmoi20_00" localSheetId="2" hidden="1">{"'Sheet1'!$L$16"}</definedName>
    <definedName name="KDCNThonmoi20_00" localSheetId="1" hidden="1">{"'Sheet1'!$L$16"}</definedName>
    <definedName name="KDCNThonmoi20_00" localSheetId="0" hidden="1">{"'Sheet1'!$L$16"}</definedName>
    <definedName name="KDCNThonmoi20_00" hidden="1">{"'Sheet1'!$L$16"}</definedName>
    <definedName name="kkkkkkkkkkkkkkkkkkk" localSheetId="2" hidden="1">{"'Sheet1'!$L$16"}</definedName>
    <definedName name="kkkkkkkkkkkkkkkkkkk" localSheetId="1" hidden="1">{"'Sheet1'!$L$16"}</definedName>
    <definedName name="kkkkkkkkkkkkkkkkkkk" localSheetId="0" hidden="1">{"'Sheet1'!$L$16"}</definedName>
    <definedName name="kkkkkkkkkkkkkkkkkkk" hidden="1">{"'Sheet1'!$L$16"}</definedName>
    <definedName name="kkkkkkkkkkkkkkkkkkkk" localSheetId="2" hidden="1">{"'Sheet1'!$L$16"}</definedName>
    <definedName name="kkkkkkkkkkkkkkkkkkkk" localSheetId="1" hidden="1">{"'Sheet1'!$L$16"}</definedName>
    <definedName name="kkkkkkkkkkkkkkkkkkkk" localSheetId="0" hidden="1">{"'Sheet1'!$L$16"}</definedName>
    <definedName name="kkkkkkkkkkkkkkkkkkkk" hidden="1">{"'Sheet1'!$L$16"}</definedName>
    <definedName name="kkkkkkkkkkkkkkkkkkkkk" localSheetId="2" hidden="1">{"'Sheet1'!$L$16"}</definedName>
    <definedName name="kkkkkkkkkkkkkkkkkkkkk" localSheetId="1" hidden="1">{"'Sheet1'!$L$16"}</definedName>
    <definedName name="kkkkkkkkkkkkkkkkkkkkk" localSheetId="0" hidden="1">{"'Sheet1'!$L$16"}</definedName>
    <definedName name="kkkkkkkkkkkkkkkkkkkkk" hidden="1">{"'Sheet1'!$L$16"}</definedName>
    <definedName name="kkkkkkkkkkkkkkkkkkkkkk" localSheetId="2">{"ÿÿÿÿÿ","§«ng C­êng.xls"}</definedName>
    <definedName name="kkkkkkkkkkkkkkkkkkkkkk" localSheetId="1">{"ÿÿÿÿÿ","§«ng C­êng.xls"}</definedName>
    <definedName name="kkkkkkkkkkkkkkkkkkkkkk" localSheetId="0">{"ÿÿÿÿÿ","§«ng C­êng.xls"}</definedName>
    <definedName name="kkkkkkkkkkkkkkkkkkkkkk">{"ÿÿÿÿÿ","§«ng C­êng.xls"}</definedName>
    <definedName name="kkkkkkkkkkkkkkkkkkkkkkkkk" localSheetId="2">{"ÿÿÿÿÿ","§«ng C­êng.xls"}</definedName>
    <definedName name="kkkkkkkkkkkkkkkkkkkkkkkkk" localSheetId="1">{"ÿÿÿÿÿ","§«ng C­êng.xls"}</definedName>
    <definedName name="kkkkkkkkkkkkkkkkkkkkkkkkk" localSheetId="0">{"ÿÿÿÿÿ","§«ng C­êng.xls"}</definedName>
    <definedName name="kkkkkkkkkkkkkkkkkkkkkkkkk">{"ÿÿÿÿÿ","§«ng C­êng.xls"}</definedName>
    <definedName name="kkkkkkkkkkkkkkkkkkkkkkkkkkkkkk" localSheetId="2">{"ÿÿÿÿÿ","§«ng C­êng.xls"}</definedName>
    <definedName name="kkkkkkkkkkkkkkkkkkkkkkkkkkkkkk" localSheetId="1">{"ÿÿÿÿÿ","§«ng C­êng.xls"}</definedName>
    <definedName name="kkkkkkkkkkkkkkkkkkkkkkkkkkkkkk" localSheetId="0">{"ÿÿÿÿÿ","§«ng C­êng.xls"}</definedName>
    <definedName name="kkkkkkkkkkkkkkkkkkkkkkkkkkkkkk">{"ÿÿÿÿÿ","§«ng C­êng.xls"}</definedName>
    <definedName name="_xlnm.Print_Area" localSheetId="2">'PL 01 DM điều chỉnh phù hợp'!$A$1:$O$591</definedName>
    <definedName name="_xlnm.Print_Area" localSheetId="1">'PL 02 DM hủy bỏ'!$A$1:$O$84</definedName>
    <definedName name="_xlnm.Print_Area" localSheetId="0">'PL 03 DM cat giảm dien tích'!$A$1:$O$32</definedName>
    <definedName name="_xlnm.Print_Area">#REF!</definedName>
    <definedName name="_xlnm.Print_Titles" localSheetId="2">'PL 01 DM điều chỉnh phù hợp'!$2:$3</definedName>
    <definedName name="_xlnm.Print_Titles" localSheetId="1">'PL 02 DM hủy bỏ'!$2:$3</definedName>
    <definedName name="_xlnm.Print_Titles" localSheetId="0">'PL 03 DM cat giảm dien tích'!$2:$3</definedName>
    <definedName name="_xlnm.Print_Titles">#N/A</definedName>
    <definedName name="sssssssssssssssss" localSheetId="2">{"ÿÿÿÿÿ","§«ng C­êng.xls"}</definedName>
    <definedName name="sssssssssssssssss" localSheetId="1">{"ÿÿÿÿÿ","§«ng C­êng.xls"}</definedName>
    <definedName name="sssssssssssssssss" localSheetId="0">{"ÿÿÿÿÿ","§«ng C­êng.xls"}</definedName>
    <definedName name="sssssssssssssssss">{"ÿÿÿÿÿ","§«ng C­êng.xls"}</definedName>
    <definedName name="sssssssssssssssssss" localSheetId="2" hidden="1">{"'Sheet1'!$L$16"}</definedName>
    <definedName name="sssssssssssssssssss" localSheetId="1" hidden="1">{"'Sheet1'!$L$16"}</definedName>
    <definedName name="sssssssssssssssssss" localSheetId="0" hidden="1">{"'Sheet1'!$L$16"}</definedName>
    <definedName name="sssssssssssssssssss" hidden="1">{"'Sheet1'!$L$16"}</definedName>
    <definedName name="sssssssssssssssssssssss" localSheetId="2" hidden="1">{"'Sheet1'!$L$16"}</definedName>
    <definedName name="sssssssssssssssssssssss" localSheetId="1" hidden="1">{"'Sheet1'!$L$16"}</definedName>
    <definedName name="sssssssssssssssssssssss" localSheetId="0" hidden="1">{"'Sheet1'!$L$16"}</definedName>
    <definedName name="sssssssssssssssssssssss" hidden="1">{"'Sheet1'!$L$16"}</definedName>
    <definedName name="sssssssssssssssssssssssss" localSheetId="2">{"'Sheet1'!$L$16"}</definedName>
    <definedName name="sssssssssssssssssssssssss" localSheetId="1">{"'Sheet1'!$L$16"}</definedName>
    <definedName name="sssssssssssssssssssssssss" localSheetId="0">{"'Sheet1'!$L$16"}</definedName>
    <definedName name="sssssssssssssssssssssssss">{"'Sheet1'!$L$16"}</definedName>
    <definedName name="sssssssssssssssssssssssssss" localSheetId="2">{"ÿÿÿÿÿ","§«ng C­êng.xls"}</definedName>
    <definedName name="sssssssssssssssssssssssssss" localSheetId="1">{"ÿÿÿÿÿ","§«ng C­êng.xls"}</definedName>
    <definedName name="sssssssssssssssssssssssssss" localSheetId="0">{"ÿÿÿÿÿ","§«ng C­êng.xls"}</definedName>
    <definedName name="sssssssssssssssssssssssssss">{"ÿÿÿÿÿ","§«ng C­êng.xls"}</definedName>
    <definedName name="TaxTV">10%</definedName>
    <definedName name="TaxXL">5%</definedName>
    <definedName name="VUNGTB" localSheetId="2" hidden="1">{"'Sheet1'!$L$16"}</definedName>
    <definedName name="VUNGTB" localSheetId="1" hidden="1">{"'Sheet1'!$L$16"}</definedName>
    <definedName name="VUNGTB" localSheetId="0" hidden="1">{"'Sheet1'!$L$16"}</definedName>
    <definedName name="VUNGTB" hidden="1">{"'Sheet1'!$L$16"}</definedName>
    <definedName name="vvvvvvvvvvvvvvvvvvv" localSheetId="2" hidden="1">{"'Sheet1'!$L$16"}</definedName>
    <definedName name="vvvvvvvvvvvvvvvvvvv" localSheetId="1" hidden="1">{"'Sheet1'!$L$16"}</definedName>
    <definedName name="vvvvvvvvvvvvvvvvvvv" localSheetId="0" hidden="1">{"'Sheet1'!$L$16"}</definedName>
    <definedName name="vvvvvvvvvvvvvvvvvvv" hidden="1">{"'Sheet1'!$L$16"}</definedName>
    <definedName name="vvvvvvvvvvvvvvvvvvvv" localSheetId="2">{"ÿÿÿÿÿ","§«ng C­êng.xls"}</definedName>
    <definedName name="vvvvvvvvvvvvvvvvvvvv" localSheetId="1">{"ÿÿÿÿÿ","§«ng C­êng.xls"}</definedName>
    <definedName name="vvvvvvvvvvvvvvvvvvvv" localSheetId="0">{"ÿÿÿÿÿ","§«ng C­êng.xls"}</definedName>
    <definedName name="vvvvvvvvvvvvvvvvvvvv">{"ÿÿÿÿÿ","§«ng C­êng.xls"}</definedName>
    <definedName name="wwwwwwwwwwww" hidden="1">{"'Sheet1'!$L$16"}</definedName>
    <definedName name="wwwwwwwwwwwwwwwwwww" localSheetId="2" hidden="1">{"'Sheet1'!$L$16"}</definedName>
    <definedName name="wwwwwwwwwwwwwwwwwww" localSheetId="1" hidden="1">{"'Sheet1'!$L$16"}</definedName>
    <definedName name="wwwwwwwwwwwwwwwwwww" localSheetId="0" hidden="1">{"'Sheet1'!$L$16"}</definedName>
    <definedName name="wwwwwwwwwwwwwwwwwww" hidden="1">{"'Sheet1'!$L$16"}</definedName>
    <definedName name="XCCT">0.5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90" i="2" l="1"/>
  <c r="F96" i="2" l="1"/>
  <c r="F6" i="3"/>
  <c r="F9" i="4" l="1"/>
  <c r="F10" i="4"/>
  <c r="F11" i="4"/>
  <c r="F12" i="4"/>
  <c r="F13" i="4"/>
  <c r="F15" i="4"/>
  <c r="F16" i="4"/>
  <c r="F17" i="4"/>
  <c r="F19" i="4"/>
  <c r="F20" i="4"/>
  <c r="F21" i="4"/>
  <c r="F22" i="4"/>
  <c r="F23" i="4"/>
  <c r="F24" i="4"/>
  <c r="F25" i="4"/>
  <c r="F26" i="4"/>
  <c r="F27" i="4"/>
  <c r="F28" i="4"/>
  <c r="F29" i="4"/>
  <c r="F30" i="4"/>
  <c r="F31" i="4"/>
  <c r="F32" i="4"/>
  <c r="F8" i="4"/>
  <c r="F6" i="4"/>
  <c r="F39" i="3"/>
  <c r="F38" i="3"/>
  <c r="D10" i="3"/>
  <c r="F10" i="3" s="1"/>
  <c r="D71" i="3"/>
  <c r="F71" i="3" s="1"/>
  <c r="F33" i="3"/>
  <c r="F65" i="3"/>
  <c r="F26" i="3"/>
  <c r="F25" i="3"/>
  <c r="F18" i="3"/>
  <c r="D17" i="3"/>
  <c r="F17" i="3" s="1"/>
  <c r="F11" i="3"/>
  <c r="D11" i="3"/>
  <c r="F67" i="3"/>
  <c r="F29" i="3"/>
  <c r="F21" i="3"/>
  <c r="F591" i="2" l="1"/>
  <c r="F589" i="2"/>
  <c r="F588" i="2"/>
  <c r="F587" i="2"/>
  <c r="F586" i="2"/>
  <c r="F585" i="2"/>
  <c r="F582" i="2"/>
  <c r="F581" i="2"/>
  <c r="F579" i="2"/>
  <c r="F578" i="2"/>
  <c r="F577" i="2"/>
  <c r="F576" i="2"/>
  <c r="F571" i="2"/>
  <c r="F560" i="2"/>
  <c r="F558" i="2"/>
  <c r="D557" i="2"/>
  <c r="F557" i="2" s="1"/>
  <c r="F556" i="2"/>
  <c r="F553" i="2"/>
  <c r="F552" i="2"/>
  <c r="F551" i="2"/>
  <c r="F549" i="2"/>
  <c r="D549" i="2"/>
  <c r="F548" i="2"/>
  <c r="D541" i="2"/>
  <c r="F541" i="2" s="1"/>
  <c r="F539" i="2"/>
  <c r="D539" i="2"/>
  <c r="F536" i="2"/>
  <c r="D533" i="2"/>
  <c r="F533" i="2" s="1"/>
  <c r="F527" i="2"/>
  <c r="F524" i="2"/>
  <c r="D522" i="2"/>
  <c r="D521" i="2"/>
  <c r="D520" i="2"/>
  <c r="F517" i="2"/>
  <c r="F516" i="2"/>
  <c r="F515" i="2"/>
  <c r="F514" i="2"/>
  <c r="D513" i="2"/>
  <c r="F513" i="2" s="1"/>
  <c r="F512" i="2"/>
  <c r="D511" i="2"/>
  <c r="F511" i="2" s="1"/>
  <c r="F509" i="2"/>
  <c r="D505" i="2"/>
  <c r="F505" i="2" s="1"/>
  <c r="F503" i="2"/>
  <c r="D502" i="2"/>
  <c r="F502" i="2" s="1"/>
  <c r="F469" i="2"/>
  <c r="D467" i="2"/>
  <c r="F467" i="2" s="1"/>
  <c r="D466" i="2"/>
  <c r="F466" i="2" s="1"/>
  <c r="D465" i="2"/>
  <c r="F465" i="2" s="1"/>
  <c r="D464" i="2"/>
  <c r="F464" i="2" s="1"/>
  <c r="D463" i="2"/>
  <c r="F463" i="2" s="1"/>
  <c r="D462" i="2"/>
  <c r="F462" i="2" s="1"/>
  <c r="D461" i="2"/>
  <c r="F461" i="2" s="1"/>
  <c r="D460" i="2"/>
  <c r="F460" i="2" s="1"/>
  <c r="F458" i="2"/>
  <c r="F457" i="2"/>
  <c r="D456" i="2"/>
  <c r="F456" i="2" s="1"/>
  <c r="F455" i="2"/>
  <c r="F453" i="2"/>
  <c r="D453" i="2"/>
  <c r="D452" i="2"/>
  <c r="F452" i="2" s="1"/>
  <c r="F451" i="2"/>
  <c r="F449" i="2"/>
  <c r="F448" i="2"/>
  <c r="D448" i="2"/>
  <c r="F447" i="2"/>
  <c r="D447" i="2"/>
  <c r="F443" i="2"/>
  <c r="F441" i="2"/>
  <c r="F440" i="2"/>
  <c r="F439" i="2"/>
  <c r="F438" i="2"/>
  <c r="F437" i="2"/>
  <c r="F432" i="2"/>
  <c r="F431" i="2"/>
  <c r="F429" i="2"/>
  <c r="F428" i="2"/>
  <c r="F427" i="2"/>
  <c r="F426" i="2"/>
  <c r="F425" i="2"/>
  <c r="F415" i="2"/>
  <c r="F414" i="2"/>
  <c r="F406" i="2"/>
  <c r="F398" i="2"/>
  <c r="F392" i="2"/>
  <c r="F391" i="2"/>
  <c r="F390" i="2"/>
  <c r="F389" i="2"/>
  <c r="F381" i="2"/>
  <c r="F378" i="2"/>
  <c r="F372" i="2"/>
  <c r="F371" i="2"/>
  <c r="F370" i="2"/>
  <c r="F369" i="2"/>
  <c r="F368" i="2"/>
  <c r="F363" i="2"/>
  <c r="F362" i="2"/>
  <c r="F361" i="2"/>
  <c r="F367" i="2"/>
  <c r="F356" i="2" l="1"/>
  <c r="F353" i="2"/>
  <c r="F340" i="2"/>
  <c r="F328" i="2"/>
  <c r="F327" i="2"/>
  <c r="F324" i="2"/>
  <c r="F323" i="2"/>
  <c r="F322" i="2"/>
  <c r="F318" i="2"/>
  <c r="F317" i="2"/>
  <c r="F315" i="2"/>
  <c r="F314" i="2"/>
  <c r="F312" i="2"/>
  <c r="F311" i="2"/>
  <c r="F306" i="2"/>
  <c r="F303" i="2"/>
  <c r="F299" i="2"/>
  <c r="F298" i="2"/>
  <c r="F293" i="2"/>
  <c r="F290" i="2"/>
  <c r="F281" i="2"/>
  <c r="F280" i="2"/>
  <c r="F279" i="2"/>
  <c r="F278" i="2"/>
  <c r="F277" i="2"/>
  <c r="F276" i="2"/>
  <c r="F275" i="2"/>
  <c r="F273" i="2"/>
  <c r="F272" i="2"/>
  <c r="F270" i="2"/>
  <c r="F266" i="2"/>
  <c r="F262" i="2"/>
  <c r="F261" i="2"/>
  <c r="F260" i="2"/>
  <c r="F256" i="2"/>
  <c r="F255" i="2"/>
  <c r="F254" i="2"/>
  <c r="F253" i="2"/>
  <c r="F251" i="2"/>
  <c r="F246" i="2"/>
  <c r="F245" i="2"/>
  <c r="F244" i="2"/>
  <c r="D232" i="2"/>
  <c r="D231" i="2"/>
  <c r="F225" i="2"/>
  <c r="F223" i="2"/>
  <c r="F222" i="2"/>
  <c r="F205" i="2"/>
  <c r="F203" i="2"/>
  <c r="F199" i="2"/>
  <c r="F198" i="2"/>
  <c r="F197" i="2"/>
  <c r="F196" i="2"/>
  <c r="F190" i="2"/>
  <c r="F133" i="2"/>
  <c r="F132" i="2"/>
  <c r="F131" i="2"/>
  <c r="F128" i="2"/>
  <c r="F126" i="2"/>
  <c r="F125" i="2"/>
  <c r="F124" i="2"/>
  <c r="F123" i="2"/>
  <c r="F118" i="2" l="1"/>
  <c r="F117" i="2"/>
  <c r="F116" i="2"/>
  <c r="F115" i="2"/>
  <c r="F114" i="2"/>
  <c r="F113" i="2"/>
  <c r="F112" i="2"/>
  <c r="F107" i="2"/>
  <c r="F106" i="2"/>
  <c r="F104" i="2"/>
  <c r="D103" i="2"/>
  <c r="F103" i="2" s="1"/>
  <c r="F102" i="2"/>
  <c r="F101" i="2"/>
  <c r="F99" i="2"/>
  <c r="F97" i="2"/>
  <c r="F95" i="2"/>
  <c r="F94" i="2"/>
  <c r="F93" i="2"/>
  <c r="F91" i="2"/>
  <c r="F90" i="2"/>
  <c r="F87" i="2"/>
  <c r="D86" i="2"/>
  <c r="F86" i="2" s="1"/>
  <c r="F84" i="2"/>
  <c r="F83" i="2"/>
  <c r="F82" i="2"/>
  <c r="F73" i="2"/>
  <c r="F72" i="2"/>
  <c r="F71" i="2"/>
  <c r="F70" i="2"/>
  <c r="F69" i="2"/>
  <c r="F65" i="2"/>
  <c r="F66" i="2"/>
  <c r="F63" i="2"/>
  <c r="F62" i="2"/>
  <c r="F56" i="2"/>
  <c r="D55" i="2"/>
  <c r="F55" i="2" s="1"/>
  <c r="F53" i="2"/>
  <c r="F50" i="2"/>
  <c r="F49" i="2"/>
  <c r="F48" i="2"/>
  <c r="F39" i="2"/>
  <c r="F43" i="2"/>
  <c r="F42" i="2"/>
  <c r="F27" i="2"/>
  <c r="F19" i="2" l="1"/>
  <c r="F15" i="2"/>
  <c r="F14" i="2"/>
  <c r="F79" i="3" l="1"/>
  <c r="D79" i="3"/>
  <c r="F51" i="3"/>
  <c r="F16" i="3"/>
  <c r="F15" i="3"/>
  <c r="F495" i="2" l="1"/>
  <c r="F494" i="2"/>
  <c r="F424" i="2"/>
  <c r="F387" i="2"/>
  <c r="F386" i="2"/>
  <c r="F376" i="2"/>
  <c r="F159" i="2"/>
  <c r="F157" i="2"/>
  <c r="F156" i="2"/>
  <c r="F155" i="2"/>
  <c r="F154" i="2"/>
  <c r="F148" i="2"/>
  <c r="F147" i="2"/>
  <c r="F121" i="2"/>
  <c r="F60" i="2"/>
  <c r="F47" i="2"/>
  <c r="F30" i="2"/>
</calcChain>
</file>

<file path=xl/sharedStrings.xml><?xml version="1.0" encoding="utf-8"?>
<sst xmlns="http://schemas.openxmlformats.org/spreadsheetml/2006/main" count="4751" uniqueCount="1663">
  <si>
    <t>Đầu tư công của thị xã Hương Trà giai đoạn 2021-2025</t>
  </si>
  <si>
    <t>Nghị quyết số 72/NQ-HĐND ngày 14/7/2022</t>
  </si>
  <si>
    <t>STT</t>
  </si>
  <si>
    <t>Hạng mục</t>
  </si>
  <si>
    <t>Mã loại đất</t>
  </si>
  <si>
    <t>Diện tích (ha)</t>
  </si>
  <si>
    <t>Địa điểm</t>
  </si>
  <si>
    <t>Năm thực hiện</t>
  </si>
  <si>
    <t>Đơn vị đăng ký/ Chủ đầu tư</t>
  </si>
  <si>
    <t>Quyết định phê duyệt/ Chủ trương đầu tư</t>
  </si>
  <si>
    <t>Ghi chú</t>
  </si>
  <si>
    <t>Vị trí bản đồ</t>
  </si>
  <si>
    <t>QH Chung/Phân Khu</t>
  </si>
  <si>
    <t>QH đô thị tỉnh</t>
  </si>
  <si>
    <t>Quy hoạch</t>
  </si>
  <si>
    <t>Hiên trạng</t>
  </si>
  <si>
    <t>Tăng thêm</t>
  </si>
  <si>
    <t>chung</t>
  </si>
  <si>
    <t>t</t>
  </si>
  <si>
    <t>(3)=(4)+(5)</t>
  </si>
  <si>
    <t xml:space="preserve">Đất quốc phòng </t>
  </si>
  <si>
    <t>CQP</t>
  </si>
  <si>
    <t>Phường Hương Xuân</t>
  </si>
  <si>
    <t>2021-2030</t>
  </si>
  <si>
    <t>Bộ CHQS tỉnh</t>
  </si>
  <si>
    <t>TX1</t>
  </si>
  <si>
    <t>đất quốc phòng</t>
  </si>
  <si>
    <t>R</t>
  </si>
  <si>
    <t>Đất nông nghiệp khác tại vùng Đá Giăng (TDP Thượng Khê)</t>
  </si>
  <si>
    <t>NKH</t>
  </si>
  <si>
    <t>TX22</t>
  </si>
  <si>
    <t xml:space="preserve">đất nông nghiệp  </t>
  </si>
  <si>
    <t>đất đơn vị ở</t>
  </si>
  <si>
    <t>Anh Tuấn chưa khoanh</t>
  </si>
  <si>
    <t>Đất nông nghiệp khác tại vùng Khe Cụt (TDP Thượng Khê)</t>
  </si>
  <si>
    <t>TX23</t>
  </si>
  <si>
    <t>đất hạ tầng khác</t>
  </si>
  <si>
    <t>đất hạ tầng kỹ thuật ngoài đô thị</t>
  </si>
  <si>
    <t>Quy hoạch đất nông nghiệp khác (TDP Thượng Khê)</t>
  </si>
  <si>
    <t>TX24</t>
  </si>
  <si>
    <t>Quy hoạch đất nông nghiệp khác (vùng Bại- Ngoại Đề)</t>
  </si>
  <si>
    <t>TX25</t>
  </si>
  <si>
    <t>đất hạ tầng khác - đất nông nghiệp - đất du lịch</t>
  </si>
  <si>
    <t>đất hạ tầng khác - đất cây xanh - đất du lịch</t>
  </si>
  <si>
    <t>Trụ sở công an phường Hương Xuân</t>
  </si>
  <si>
    <t>CAN</t>
  </si>
  <si>
    <t>Công an tỉnh</t>
  </si>
  <si>
    <t>TX41</t>
  </si>
  <si>
    <t>đất an ninh</t>
  </si>
  <si>
    <t>Cụm công nghiệp Hương Xuân (vùng Trạng )</t>
  </si>
  <si>
    <t>SKN</t>
  </si>
  <si>
    <t>Sở Kế hoạch và Đầu tư
(Xúc tiến đầu tư)</t>
  </si>
  <si>
    <t>TX52</t>
  </si>
  <si>
    <t>đất cụm công nghiệp</t>
  </si>
  <si>
    <t>2022-2030</t>
  </si>
  <si>
    <t>KH 2022</t>
  </si>
  <si>
    <t>Khu du lịch vùng Cồn Nổi</t>
  </si>
  <si>
    <t>TMD</t>
  </si>
  <si>
    <t>TX79</t>
  </si>
  <si>
    <t>đất thương mại dịch vụ</t>
  </si>
  <si>
    <t>Quy hoạch khu du lịch Hồ Thọ Sơn</t>
  </si>
  <si>
    <t>TX80</t>
  </si>
  <si>
    <t>đất thương mại dịch vụ và đất mặt nước</t>
  </si>
  <si>
    <t>Quy hoạch đất thương mại dịch vụ dọc 2 bên đường Kim Phụng</t>
  </si>
  <si>
    <t>TX81</t>
  </si>
  <si>
    <t>đất thương mại dịch vụ và đất ở</t>
  </si>
  <si>
    <t>TX82</t>
  </si>
  <si>
    <t>Bản đồ quy hoạch đất ở (Phân khu)</t>
  </si>
  <si>
    <t>logistic</t>
  </si>
  <si>
    <t>Dự án khai thác khoáng sản đất làm vật liệu san lấp tại Đồi Khe Băng 1, phường Hương Xuân</t>
  </si>
  <si>
    <t>SKS</t>
  </si>
  <si>
    <t>Quyết định số 1918/QĐ-UBND ngày 24/8/2017 của UBND tỉnh</t>
  </si>
  <si>
    <t>TX121</t>
  </si>
  <si>
    <t>Dự án khai thác khoáng sản đất làm vật liệu san lấp tại Đồi Khe Băng 2, phường Hương Xuân</t>
  </si>
  <si>
    <t>TX122</t>
  </si>
  <si>
    <t>Dự án khai thác khoáng sản đất làm vật liệu san lấp tại đồi Khe Bội 1, phường Hương Xuân</t>
  </si>
  <si>
    <t>TX125</t>
  </si>
  <si>
    <t>Dự án khai thác khoáng sản đất làm vật liệu san lấp tại đồi Khe Bội 2, phường Hương Xuân</t>
  </si>
  <si>
    <t>TX126</t>
  </si>
  <si>
    <t>Nâng cấp, mở rộng đường ven sông Bồ (đoạn Tứ Hạ - Hương Văn - Hương Xuân - Hương Toàn)</t>
  </si>
  <si>
    <t>DGT</t>
  </si>
  <si>
    <t>Phường Tứ Hạ - Phường Hương Văn - Phường Hương Xuân - Xã Hương Toàn</t>
  </si>
  <si>
    <t>Đầu tư công trung hạn của tỉnh giai đoạn 2021-2025</t>
  </si>
  <si>
    <t>Nghị quyết số 19/NQ-HĐND ngày 26/4/2021 của HĐND tỉnh</t>
  </si>
  <si>
    <t>TX135</t>
  </si>
  <si>
    <t>Nâng cấp, mở rộng đường Công vụ Hương Xuân (đường Lê Thuyết)</t>
  </si>
  <si>
    <t>2021-2025</t>
  </si>
  <si>
    <t>KH 2021
(0.6 ha)</t>
  </si>
  <si>
    <t>TX198</t>
  </si>
  <si>
    <t>Nâng cấp mở rộng đường Dương Bá Nuôi, phường Hương Xuân</t>
  </si>
  <si>
    <t>KH 2021</t>
  </si>
  <si>
    <t>TX199</t>
  </si>
  <si>
    <t>Đường 19/5 (đoạn từ QL1A đến cầu ông Ân), thị xã Hương Trà</t>
  </si>
  <si>
    <t>KH 2021;
KH 2022</t>
  </si>
  <si>
    <t>TX200</t>
  </si>
  <si>
    <t>Nâng cấp, mở rộng đường ngang nối đường Trà Kệ và đường Lê Đức Thọ (giai đoạn 1), phường Hương Xuân</t>
  </si>
  <si>
    <t>TX201</t>
  </si>
  <si>
    <t>Đường ngang nối xóm mới TDP Thanh Lương 3, phường Hương Xuân</t>
  </si>
  <si>
    <t>TX202</t>
  </si>
  <si>
    <t>Xây dựng cầu ông Ân, thị xã Hương Trà</t>
  </si>
  <si>
    <t>TX203</t>
  </si>
  <si>
    <t>Đường 19/5 (đoạn từ Dương Bá Nuôi đến Đặng Huy Tá)</t>
  </si>
  <si>
    <t>TX204</t>
  </si>
  <si>
    <t>chưa</t>
  </si>
  <si>
    <t>kh 2023</t>
  </si>
  <si>
    <t>Đường vào cụm công nghiệp Hương Xuân (36m)</t>
  </si>
  <si>
    <t>TX205</t>
  </si>
  <si>
    <t>Nâng cấp, mở rộng đường Trần Quang Diệm (2,5km rộng 10.5m)</t>
  </si>
  <si>
    <t>TX206</t>
  </si>
  <si>
    <t>Đường nối phường Hương Xuân và Hương Chữ (5,5m)-vùng xóm Trong</t>
  </si>
  <si>
    <t>TX207</t>
  </si>
  <si>
    <t xml:space="preserve">Nâng cấp, mở rộng đường Trần Văn Trung GĐ2 (Đoạn từ nhà cộng đồng đến Bùi Điền) </t>
  </si>
  <si>
    <t>TX208</t>
  </si>
  <si>
    <t>Mở tuyến đường nối đường Trà Kệ - Lê Đức Thọ - Xuân Đài (Giai đoạn 2)</t>
  </si>
  <si>
    <t>TX209</t>
  </si>
  <si>
    <t>Đường bê tông vào Khu di tích Tháp Đôi Liễu Cốc (Đoạn từ Lý Nhân Tông đến giáp Bàu Tháp)</t>
  </si>
  <si>
    <t>TX210</t>
  </si>
  <si>
    <t>Đường bê tông giao thông xóm 1, TDP Thượng Khê</t>
  </si>
  <si>
    <t>TX211</t>
  </si>
  <si>
    <t>Hệ thống thoát nước dân sinh kết hợp thủy lợi TDP Thanh Lương 2, TDP Thanh Lương 3</t>
  </si>
  <si>
    <t>TX212</t>
  </si>
  <si>
    <t>Nâng cấp, mở rộng đường Đặng Huy Tá</t>
  </si>
  <si>
    <t>TX213</t>
  </si>
  <si>
    <t>Nâng cấp, mở rộng đường Bùi Điền</t>
  </si>
  <si>
    <t>TX214</t>
  </si>
  <si>
    <t>Đường nối Hương Xuân - Hương Chữ</t>
  </si>
  <si>
    <t>TX215</t>
  </si>
  <si>
    <t>Đường GTNĐ kết hợp dân sinh nối đường 19/5 đến nhà Ông Châu - TDP Thanh Tiên</t>
  </si>
  <si>
    <t>TX216</t>
  </si>
  <si>
    <t xml:space="preserve">Đường GTNĐ Bờ vùng Đòn Sóc - Mậu Mã </t>
  </si>
  <si>
    <t>TX217</t>
  </si>
  <si>
    <t>Đường GTNĐ kết hợp dân sinh nối từ nhà Ông Thiền đến 
nhà Bà Hểu - Trần Văn Trung</t>
  </si>
  <si>
    <t>TX218</t>
  </si>
  <si>
    <t>Đường GTNĐ tuyến xóm Cát (Giai đoạn 2)</t>
  </si>
  <si>
    <t>TX219</t>
  </si>
  <si>
    <t xml:space="preserve">Đường cấp phối giữa vùng Trạng Tây Xuân </t>
  </si>
  <si>
    <t>TX220</t>
  </si>
  <si>
    <t>Đường GTNĐ Khu vực Vụng Cầu</t>
  </si>
  <si>
    <t>TX221</t>
  </si>
  <si>
    <t>Đường BTGTNĐ vùng Bại</t>
  </si>
  <si>
    <t>TX222</t>
  </si>
  <si>
    <t>Đường BTGTNĐ nối cống Thủ sắt đến Bàu 
Tháp - Tháp đôi Liễu Cốc Xuân Tháp</t>
  </si>
  <si>
    <t>TX223</t>
  </si>
  <si>
    <t>Đường BTGTNĐ nối đường 19/5 đến nhà Ông Lanh - TDP Thanh Tiên (Hậu Gia - May Nay)</t>
  </si>
  <si>
    <t>TX224</t>
  </si>
  <si>
    <t>Đường BTGTNĐ kết hợp dân sinh - TDP Liễu Nam từ nhà ông Trần Duy Đức đến giáp Hương Văn</t>
  </si>
  <si>
    <t>TX225</t>
  </si>
  <si>
    <t>Đường BTGT nối đường Trần Quang Diệm và 
đường Liễu Nam</t>
  </si>
  <si>
    <t>TX226</t>
  </si>
  <si>
    <t>Đường BTGTNĐ vùng Cồn Hàn-TDP TLương 2</t>
  </si>
  <si>
    <t>TX227</t>
  </si>
  <si>
    <t>Đường BTGTNĐ nối đường xóm Ô Xột đến Ô Mãi - TDP TLương 2</t>
  </si>
  <si>
    <t>TX228</t>
  </si>
  <si>
    <t>Đường BTGTNĐ nối đường xóm Ô Xột đến Hói 7 xã - Đạt 8,9 Cửa Trộ</t>
  </si>
  <si>
    <t>TX229</t>
  </si>
  <si>
    <t>Đường BTGTNĐ nối Miếu Đôi và Xóm Khê</t>
  </si>
  <si>
    <t>TX230</t>
  </si>
  <si>
    <t>Đường gom Khu dân cư Trung tâm phường</t>
  </si>
  <si>
    <t>TX231</t>
  </si>
  <si>
    <t>Kênh mương khu dân cư Trung tâm phường</t>
  </si>
  <si>
    <t>TX232</t>
  </si>
  <si>
    <t xml:space="preserve">Quy hoạch đất giao thông và thủy lợi dọc tuyến đường Lê Thuyết </t>
  </si>
  <si>
    <t>TX233</t>
  </si>
  <si>
    <t>Nâng cấp, mở rộng các tuyến đường giao thông nội thị trên địa bàn phường</t>
  </si>
  <si>
    <t>TX234</t>
  </si>
  <si>
    <t>bổ sung 11.02.2023</t>
  </si>
  <si>
    <t>Phường Tứ Hạ
Phường Hương Văn
Phường Hương Xuân và xã Hương Toàn, thị xã Hương Trà</t>
  </si>
  <si>
    <t>TX277</t>
  </si>
  <si>
    <t>Kè sông Bồ qua phường Tứ Hạ, phường Hương Xuân, phường Hương Vân</t>
  </si>
  <si>
    <t>DTL</t>
  </si>
  <si>
    <t>Phường Tứ Hạ, 
Phường Hương Xuân,
Phường Hương Vân</t>
  </si>
  <si>
    <t>TX281</t>
  </si>
  <si>
    <t>Xử lý khẩn cấp sạt lở sông Bồ đoạn qua cửa Khâu, phường Hương Văn</t>
  </si>
  <si>
    <t>TX282</t>
  </si>
  <si>
    <t xml:space="preserve">Dự án sữa chữa, nâng cấp hồ chứa Thọ Sơn, thị xã Hương Trà (đợt 4) </t>
  </si>
  <si>
    <t>TX283</t>
  </si>
  <si>
    <t xml:space="preserve">Dự án sữa chữa, nâng cấp hồ chứa nước Thọ Sơn, thị xã Hương Trà </t>
  </si>
  <si>
    <t>TX286</t>
  </si>
  <si>
    <t>Dự án sữa chữa, nâng cấp hồ chứa nước Thọ Sơn, thị xã Hương Trà (đợt 3)</t>
  </si>
  <si>
    <t>TX287</t>
  </si>
  <si>
    <t>Trạm bơm điện Bại - Ngoại Đề và tuyến kênh dẫn</t>
  </si>
  <si>
    <t>TX288</t>
  </si>
  <si>
    <t>Trạm bơm điện xóm Trong và tuyến kênh dẫn</t>
  </si>
  <si>
    <t>TX289</t>
  </si>
  <si>
    <t>Trạm bơm Đông Xuân</t>
  </si>
  <si>
    <t>TX290</t>
  </si>
  <si>
    <t>Dự án Nạo vét, gia cố mái các điểm xung yếu hói 5 xã và hói 7 xã (phường Hương An - thành phố Huế:1,11ha; phường Hương Chữ, Hương Xuân - thị xã Hương Trà: 0,61ha)</t>
  </si>
  <si>
    <t>Phường Hương An - thành phố Huế; Phường Hương Chữ, Hương Xuân - thị xã Hương Trà</t>
  </si>
  <si>
    <t>TX292</t>
  </si>
  <si>
    <t>Dự án Kè chống sạt lở bờ sông Bồ đoạn qua các xã Phong An, Phong Sơn thuộc huyện Phong Điền và các phường Hương Vân, Tứ Hạ, Hương Xuân, Hương Toàn thuộc thị xã Hương Trà (đoạn qua thôn Lai Thành, phường Hương Vân)</t>
  </si>
  <si>
    <t>TX294</t>
  </si>
  <si>
    <t>Nhà văn hóa trung tâm phường Hương Xuân</t>
  </si>
  <si>
    <t>DVH</t>
  </si>
  <si>
    <t>TX300</t>
  </si>
  <si>
    <t>Xây dựng trường mầm non Hương Xuân 1</t>
  </si>
  <si>
    <t>DGD</t>
  </si>
  <si>
    <t>TX319</t>
  </si>
  <si>
    <t>đất giáo dục và đất thương mại dịch vụ</t>
  </si>
  <si>
    <t>đất ở và đất thương mại dịch vụ</t>
  </si>
  <si>
    <t>Mở rông Trường tiểu học số 2 Hương Xuân</t>
  </si>
  <si>
    <t>TX320</t>
  </si>
  <si>
    <t xml:space="preserve">đất giáo dục  </t>
  </si>
  <si>
    <t>Mở rộng trường mầm non Hương Xuân (cơ sở Liễu Nam)</t>
  </si>
  <si>
    <t>TX321</t>
  </si>
  <si>
    <t>Sân bóng đá phường Hương Xuân</t>
  </si>
  <si>
    <t>DTT</t>
  </si>
  <si>
    <t>TX334</t>
  </si>
  <si>
    <t>Anh Tuấn chỉnh lại (đổ màu đất giáo dục)</t>
  </si>
  <si>
    <t>Điện chiếu sáng tuyến đường Lê Đức Thọ, Bùi Điền, Đặng Huy Tá,
 Trần Quang Diệm,Trần Văn Trung, vào Tháp Đôi Liễu Cốc</t>
  </si>
  <si>
    <t>DNL</t>
  </si>
  <si>
    <t>TX340</t>
  </si>
  <si>
    <t>Mở rộng khuôn viên nghĩa trang liệt sỹ phường Hương Xuân</t>
  </si>
  <si>
    <t>NTD</t>
  </si>
  <si>
    <t>TX353</t>
  </si>
  <si>
    <t>đất nghĩa địa</t>
  </si>
  <si>
    <t>Quy hoạch nghĩa trang nhân dân (Tổ Cu)</t>
  </si>
  <si>
    <t>TX354</t>
  </si>
  <si>
    <t>Xây dựng chợ Hương Xuân (gần nhà SHCĐ Thượng Khê)</t>
  </si>
  <si>
    <t>DCH</t>
  </si>
  <si>
    <t>TX363</t>
  </si>
  <si>
    <t>Đổ màu đất ở</t>
  </si>
  <si>
    <t>Nhà SHCĐ TDP Liễu Nam</t>
  </si>
  <si>
    <t>DSH</t>
  </si>
  <si>
    <t>TX387</t>
  </si>
  <si>
    <t>đất ở</t>
  </si>
  <si>
    <t>Nhà SHCĐ Thanh Tiên (lấy cơ sở mầm non cũ gần HTXNN ĐX)</t>
  </si>
  <si>
    <t>TX388</t>
  </si>
  <si>
    <t>đất sinh hoạt cộng đồng</t>
  </si>
  <si>
    <t>Mở rộng Nhà sinh hoạt cộng đồng TDP Thượng Khê</t>
  </si>
  <si>
    <t>2022-2025</t>
  </si>
  <si>
    <t>TX389</t>
  </si>
  <si>
    <t>Nhà sinh hoạt cộng đồng TDP Thanh Lương 3</t>
  </si>
  <si>
    <t>TX390</t>
  </si>
  <si>
    <t>TX391</t>
  </si>
  <si>
    <t xml:space="preserve">Quy hoạch đất ở TDP Thanh Lương 2 </t>
  </si>
  <si>
    <t>ODT</t>
  </si>
  <si>
    <t>TX496</t>
  </si>
  <si>
    <t>đất chưa sử dụng</t>
  </si>
  <si>
    <t>TX497</t>
  </si>
  <si>
    <t>đất ở - đất giao thông - đất hạ tầng khác</t>
  </si>
  <si>
    <t>Đất ở xen ghép TDP Thượng Khê (Trước mặt ông Vang)</t>
  </si>
  <si>
    <t>TX498</t>
  </si>
  <si>
    <t>đất ở - đất giao thTrước - đất hạ tầng khác</t>
  </si>
  <si>
    <t>Đất ở xen ghép TDP Liễu Nam (gần nhà ba Nguyễn Thị Tám đường bê tông lên Liễu Nam)</t>
  </si>
  <si>
    <t>TX500</t>
  </si>
  <si>
    <t>Anh Tuấn chưa khoanh (quy hoạch đường)</t>
  </si>
  <si>
    <t>Đất ở vùng Xóm Tháp thuộc TDP Xuân Tháp</t>
  </si>
  <si>
    <t>TX501</t>
  </si>
  <si>
    <t>Đất ở xen ghép Thanh Tiên (gần nhà ông, bà Nguyễn Thị Ba)</t>
  </si>
  <si>
    <t>TX502</t>
  </si>
  <si>
    <t>Quy hoạch khu dân cư vùng Lỗ TDP Thanh Lương 2 (dọc đường Đặng Huy Tá)</t>
  </si>
  <si>
    <t>TX503</t>
  </si>
  <si>
    <t>Quy hoạch khu dân cư Khai Hạ (dọc tuyến đường Bùi Điền)</t>
  </si>
  <si>
    <t>TX504</t>
  </si>
  <si>
    <t>đất cây xanh</t>
  </si>
  <si>
    <t>Đất ở TDP Liễu Nam (gần nhà thờ họ Trần Duy)</t>
  </si>
  <si>
    <t>TX505</t>
  </si>
  <si>
    <t>Đất ở xen ghép TDP Thanh Lương 4 (gần nhà ông Thiền)</t>
  </si>
  <si>
    <t>TX506</t>
  </si>
  <si>
    <t>Đất ở xen ghép TDP Thanh Lương 4 (Hai hồ cá dọc đường 19/5)</t>
  </si>
  <si>
    <t>TX507</t>
  </si>
  <si>
    <t>Khu dân cư xen ghép TDP Thanh Tiên (Dọc đường Dương Bá Nuôi)</t>
  </si>
  <si>
    <t>TX508</t>
  </si>
  <si>
    <t xml:space="preserve">Mở rộng Khu TĐC Hương Xuân (TDP Thượng Khê) </t>
  </si>
  <si>
    <t>TX509</t>
  </si>
  <si>
    <t>đất ở - đất văn hóa - đất thể dục thể thao</t>
  </si>
  <si>
    <t>Quy hoạch đất ở ven Sông Bồ</t>
  </si>
  <si>
    <t>TX510</t>
  </si>
  <si>
    <t>Khu dân cư tại TDP Thanh Lương 4, phường Hương Xuân</t>
  </si>
  <si>
    <t>TX511</t>
  </si>
  <si>
    <t>Đất ở xen ghép tại TDP Thượng Khê</t>
  </si>
  <si>
    <t>TX512</t>
  </si>
  <si>
    <t>Đất ở xen ghép tại TDP Thanh Tiên 2 vị trí  (lấy Trường mầm non Tiên Lộc cũ là 0,04 ha)</t>
  </si>
  <si>
    <t>TX513</t>
  </si>
  <si>
    <t>Hạ tầng kỹ thuật khu dân cư TDP Xuân Tháp (giai đoạn 2), phường Hương Xuân</t>
  </si>
  <si>
    <t>TX514</t>
  </si>
  <si>
    <t xml:space="preserve">Đất ở xen ghép TDP Thanh Lương 4 </t>
  </si>
  <si>
    <t>TX515</t>
  </si>
  <si>
    <t>Đất ở xen ghép Thanh Lương 4</t>
  </si>
  <si>
    <t>TX516</t>
  </si>
  <si>
    <t>Đất ở TDP Thanh Lương 4</t>
  </si>
  <si>
    <t>TX517</t>
  </si>
  <si>
    <t>Đất ở TDP Trung Thôn</t>
  </si>
  <si>
    <t>TX518</t>
  </si>
  <si>
    <t>Đất ở xen ghép TDP Xuân Tháp (lấy nhà sinh hoạt cộng đồng)</t>
  </si>
  <si>
    <t>TX519</t>
  </si>
  <si>
    <t>Đất ở TDP Thượng Khê (lấy nhà sinh hoạt cộng đồng Thượng Khê)</t>
  </si>
  <si>
    <t>TX520</t>
  </si>
  <si>
    <t>Đất ở TDP Thượng Khê</t>
  </si>
  <si>
    <t>TX521</t>
  </si>
  <si>
    <t>đất nông nghiệp  - đất giao thông</t>
  </si>
  <si>
    <t>Đất ở TDP Liễu Nam</t>
  </si>
  <si>
    <t>TX522</t>
  </si>
  <si>
    <t>Đất ở xen ghép TDP Trung Thôn (4 vị trí)</t>
  </si>
  <si>
    <t>TX523</t>
  </si>
  <si>
    <t>Chưa</t>
  </si>
  <si>
    <t>Đất ở xen ghép TDP Thượng Khê</t>
  </si>
  <si>
    <t>TX524</t>
  </si>
  <si>
    <t>Giao đất tái định cư phục vụ cho các hộ ảnh hưởng cao tốc Cam Lộ - La Sơn</t>
  </si>
  <si>
    <t>TX525</t>
  </si>
  <si>
    <t>Dự án khu đô thị tại Hương Văn-Hương Xuân</t>
  </si>
  <si>
    <t>HH</t>
  </si>
  <si>
    <t>Phường Hương Văn
Phường Hương Xuân</t>
  </si>
  <si>
    <t>TX561</t>
  </si>
  <si>
    <t>Dự án khu đô thị Hương Xuân</t>
  </si>
  <si>
    <t>TX566</t>
  </si>
  <si>
    <t>Dự án dọc Quốc lộ 1A tại phường Hương Xuân, thị xã Hương Trà</t>
  </si>
  <si>
    <t>TX567</t>
  </si>
  <si>
    <t>Dự án khu nhà ở và dịch vụ thương mại hỗ trợ cụm công nghiệp Hương Xuân</t>
  </si>
  <si>
    <t>TX569</t>
  </si>
  <si>
    <t>Không phù hợp QH phân khu, QH đô thị. Nằm dưới đường dây 500KV. Chuyển qua QH nhà máy nhiệt điện sinh khối</t>
  </si>
  <si>
    <t>Không phù hợp (Chuyển sang Trạm xử lý nước thải)</t>
  </si>
  <si>
    <t>Cập nhật theo QĐ 1918 của UBND tỉnh và bản đồ 1745</t>
  </si>
  <si>
    <t>Cập nhật theo bản đồ giải phóng mặt bằng + phân khu</t>
  </si>
  <si>
    <t>Loại bỏ do nằm trong khuôn viên ủy ban, điều chỉnh bản vẽ theo phân khu</t>
  </si>
  <si>
    <t>Loại bỏ danh mục do không thu hồi đất</t>
  </si>
  <si>
    <t>Đơn vị ở</t>
  </si>
  <si>
    <t>Đề xuất hủy bỏ do nằm trong CCN Hương Xuân</t>
  </si>
  <si>
    <t xml:space="preserve">Phù hợp phân khu, QH đô thị tỉnh </t>
  </si>
  <si>
    <t>Không phù hợp phân khu (phân khu đất nông nghiệp. Đề nghị điều chỉnh sang đất nông nghiệp khác kết hợp du lịch cộng đồng</t>
  </si>
  <si>
    <t>Tổng diện tích 7,80 ha, cắt giảm diện tích còn 3,40 ha, diện tích còn lại  4,40 ha chuyển sang đất ở theo QH phân khu</t>
  </si>
  <si>
    <t>Đất thương mại dịch vụ (Gần cầu Xóm Bàu)</t>
  </si>
  <si>
    <t>Điều chỉnh tên: Đất TMDV (gần cầu Xóm Bàu). Tổng diện tích 3,80 ha, cắt giảm diện tích còn 2,60 ha, diện tích còn lại  1,20 ha chuyển sang đất khác theo QH phân khu.</t>
  </si>
  <si>
    <t>Phù hợp phân khu, QH đô thị tỉnh (Bổ sung  diện tích từ 0,77 ha lên thành 0,90 ha)</t>
  </si>
  <si>
    <t>Phù hợp phân khu, QH đô thị tỉnh (Tăng diện tích từ 0,34 ha lên thành 0,40 ha)</t>
  </si>
  <si>
    <t>Điều chỉnh sang vị trí mới theo quy hoạch phân khu</t>
  </si>
  <si>
    <t>Tổng diện tích 4.80 ha, cắt giảm diện tích còn 1.30 ha, diện tích còn lại  3,50 ha chuyển sang mục đích khác theo QH phân khu</t>
  </si>
  <si>
    <t>Phù hợp phân khu, QH đô thị tỉnh (Tăng diện tích từ 0,04 ha lên thành 0,06 ha)</t>
  </si>
  <si>
    <t>Chuyển thành đất khu vui chơi, diện tích 0,06 ha (2 vị trí kế cạnh)</t>
  </si>
  <si>
    <t>Khu vui chơi TDP Thanh Lương 4 (Tập thể dục)</t>
  </si>
  <si>
    <t>Tổng diện tích 6.90 ha, cắt giảm diện tích còn 3,80 ha, diện tích còn lại  3,10 ha chuyển sang mục đích khác theo QH phân khu.</t>
  </si>
  <si>
    <t>Không phù hợp phân khu (phân khu đất nông nghiệp)</t>
  </si>
  <si>
    <t>Tổng diện tích 1,28 ha, cắt giảm diện tích còn 0,73 ha (phù hợp phân khu), diện tích còn lại  0,55 ha chuyển sang mục đích khác theo QH phân khu.</t>
  </si>
  <si>
    <t>Tổng diện tích 1,84 ha, cắt giảm diện tích còn 0,30 ha (phù hợp phân khu), diện tích còn lại  1,54 ha chuyển sang đất cây xanh theo QH phân khu.</t>
  </si>
  <si>
    <t>Tổng diện tích 3,35 ha, cắt giảm diện tích còn 0,70 ha (phù hợp phân khu), diện tích còn lại  2,65 ha chuyển sang đất văn hóa, TDTT theo QH phân khu.</t>
  </si>
  <si>
    <t>Tổng diện tích 3,32 ha, cắt giảm diện tích còn 1,47 ha (phù hợp phân khu), diện tích còn lại  1,85 ha trả lại hiện trạng theo QH phân khu.</t>
  </si>
  <si>
    <t>Hủy vì dính đường giao thông (QH phân khu)</t>
  </si>
  <si>
    <t>Không phù hợp phân khu (phân khu đất văn hóa)</t>
  </si>
  <si>
    <t>Tổng diện tích 6,00 ha, cắt giảm diện tích còn 0,76 ha (phù hợp phân khu thuộc dự án nhà ở và dịch vụ hổ trợ CCN), diện tích còn lại  5,24 ha chuyển sang đất nông nghiệp, giao thông theo QH phân khu.</t>
  </si>
  <si>
    <t>Đất nông nghiệp khác vùng Cồn Nổi (kết hợp du lịch cộng đồng)</t>
  </si>
  <si>
    <t>Điều chỉnh tên: Đất TMDV (gần cầu Xóm Bàu). Tổng diện tích 3,80 ha, cắt giảm diện tích còn 2,60 ha (Phù hợp phân khu), diện tích còn lại  1,20 ha chuyển sang đất khác theo QH phân khu.</t>
  </si>
  <si>
    <t>Tổng diện tích 4.80 ha, cắt giảm diện tích còn 1.30 ha (Phù Hợp phân khu), diện tích còn lại  3,50 ha chuyển sang mục đích khác theo QH phân khu</t>
  </si>
  <si>
    <t>Tổng diện tích 6.90 ha, cắt giảm diện tích còn 3,80 ha (phù hợp QH phân khu), diện tích còn lại  3,10 ha chuyển sang mục đích khác theo QH phân khu.</t>
  </si>
  <si>
    <t>Đất ở TDP Liễu Nam (Sau lưng ông Trần Lưu Thương và ông Lợi)</t>
  </si>
  <si>
    <t xml:space="preserve"> Điểm mỏ đóng cửa (Chuyển sang QH RSX)</t>
  </si>
  <si>
    <t xml:space="preserve">DANH MỤC ĐỀ XUẤT CÁC CÔNG TRÌNH, DỰ ÁN CÓ SỬ DỤNG ĐẤT THỜI  KỲ 2021 - 2030 </t>
  </si>
  <si>
    <t>CÔNG TRÌNH, DỰ ÁN CẤP QUỐC GIA TRÊN ĐỊA BÀN THỊ XÃ HƯƠNG TRÀ</t>
  </si>
  <si>
    <t>Đất quốc phòng</t>
  </si>
  <si>
    <t>Xã Hương Bình</t>
  </si>
  <si>
    <t xml:space="preserve">Đơn vị đăng ký/ Chủ đầu tư </t>
  </si>
  <si>
    <t>Thị xã Hương Trà</t>
  </si>
  <si>
    <t>Đất an ninh</t>
  </si>
  <si>
    <t>Bộ công an</t>
  </si>
  <si>
    <t>Quy hoạch tỉnh (QĐ 1745/QĐ-TTg ngày 30/12/2023)</t>
  </si>
  <si>
    <t>Đất giao thông</t>
  </si>
  <si>
    <t>Quốc lộ 49 (mở rộng, nâng cấp)</t>
  </si>
  <si>
    <t>Thị xã Hương Trà, TP Huế, Huyện Phú Vang, Huyện A Lưới, TX Hương Thủy</t>
  </si>
  <si>
    <t>2025-2030</t>
  </si>
  <si>
    <t xml:space="preserve">Quyết định số 1454/QĐ-TTg của Thủ tướng Chính phủ năm 2021 </t>
  </si>
  <si>
    <t>Tuyến đường sắt tốc độ cao trên trục Bắc Nam - đoạn qua tỉnh Thừa Thiên Huế</t>
  </si>
  <si>
    <t>Tỉnh Thừa Thiên Huế</t>
  </si>
  <si>
    <t>Bộ giao thông vận tải</t>
  </si>
  <si>
    <t>Đường Cam Lộ - La Sơn</t>
  </si>
  <si>
    <t>Thành phố Huế - thị xã Hương Thủy; Thị xã Hương Trà</t>
  </si>
  <si>
    <t xml:space="preserve"> Quyết định số 1291 ngày 19/6/2018 của Bộ GTVT</t>
  </si>
  <si>
    <t>Tuyến đường kết nối liên huyện Quảng Điền - Hương Trà - Thành phố Huế</t>
  </si>
  <si>
    <t>Thị xã Hương Trà, Thành phố Huế, Huyện Quảng Điền</t>
  </si>
  <si>
    <t>Đất công trình năng lượng (DNL)</t>
  </si>
  <si>
    <t>Xây dựng đường dây 500kV Quảng Trạch - Dốc sỏi và trạm lập quang</t>
  </si>
  <si>
    <t>Phường Hương Hồ, xã Hương Thọ- thành phố Huế và Thị xã Hương Trà</t>
  </si>
  <si>
    <t>Tiểu dự án cải tạo và phát triển lưới điện trung hạ áp khu vực trung tâm huyện lỵ, thành phố của tỉnh Thừa Thiên Huế (KfW3.1)</t>
  </si>
  <si>
    <t>TP Huế, TX Hương Thủy, TX Hương Trà, các Huyện: Phú Lộc,  A Lưới, Quảng Điền,Phong Điền, Phú Vang</t>
  </si>
  <si>
    <t>Điện lực miền trung</t>
  </si>
  <si>
    <t>Quyết định số 3677/QĐ-BCT ngày 25/9/2017 của Bộ Công Thương</t>
  </si>
  <si>
    <t>Đất xây dựng trụ sở của tổ chức sự nghiệp (DTS)</t>
  </si>
  <si>
    <t>Quy hoạch mạng lưới trạm Khí tượng thủy văn quốc gia</t>
  </si>
  <si>
    <t>DTS</t>
  </si>
  <si>
    <t>Quyết định số 433/QĐ-TTg ngày 24/3/2021 của Thủ tướng Chính phủ</t>
  </si>
  <si>
    <t>CÔNG TRÌNH, DỰ ÁN CẤP TỈNH, THỊ XÃ</t>
  </si>
  <si>
    <t>Đất trồng cây lâu năm (CLN)</t>
  </si>
  <si>
    <t>Nông nghiệp ứng dụng công nghệ cao (quýt Hương Cần)</t>
  </si>
  <si>
    <t>CLN</t>
  </si>
  <si>
    <t>Xã Hương Toàn</t>
  </si>
  <si>
    <t>TX11</t>
  </si>
  <si>
    <t>Nông nghiệp</t>
  </si>
  <si>
    <t>NNK Nông nghiệp</t>
  </si>
  <si>
    <t>Phù hợp phân khu, QH đô thị tỉnh</t>
  </si>
  <si>
    <t>TX12</t>
  </si>
  <si>
    <t>Phường Hương Vân</t>
  </si>
  <si>
    <t>TX13</t>
  </si>
  <si>
    <t>Cây xanh hạn chế</t>
  </si>
  <si>
    <t>Cây xanh SDHC</t>
  </si>
  <si>
    <t>Đất nông nghiệp khác (NKH)</t>
  </si>
  <si>
    <t>Đất nông nghiệp khác (vùng 2)</t>
  </si>
  <si>
    <t>Xã Bình Tiến</t>
  </si>
  <si>
    <t>TX31</t>
  </si>
  <si>
    <t>Trồng rau tập trung</t>
  </si>
  <si>
    <t>DAT_NNK_nongnghiep</t>
  </si>
  <si>
    <t>Phù hợp QH chung xã , QH đô thị tỉnh</t>
  </si>
  <si>
    <t>Chuyển mục đích sang đất trang trại tại thôn Hòa Hợp</t>
  </si>
  <si>
    <t>Xã Bình Thành</t>
  </si>
  <si>
    <t>TX34</t>
  </si>
  <si>
    <t>Đất nông nghiệp</t>
  </si>
  <si>
    <t>Đất trồng trọt khác (lâu năm)</t>
  </si>
  <si>
    <t>Đất nông nghiệp khác</t>
  </si>
  <si>
    <t>TX36</t>
  </si>
  <si>
    <t>Quy hoạch đất nông nghiệp khác (vùng 2)</t>
  </si>
  <si>
    <t>TX26</t>
  </si>
  <si>
    <t>Rừng sản xuất</t>
  </si>
  <si>
    <t>Đất NNK nông nghiệp</t>
  </si>
  <si>
    <t>Quy hoạch đất nông nghiệp khác (vùng 1)</t>
  </si>
  <si>
    <t>TX27</t>
  </si>
  <si>
    <t>Đất trồng trọt khác; Rừng sản xuất</t>
  </si>
  <si>
    <t>Đất NNK nông nghiệp; RSX</t>
  </si>
  <si>
    <t>Điều chỉnh ranh giới theo QH đô thị tỉnh, ngoài ranh giới trả lại hiện trạng</t>
  </si>
  <si>
    <t>Đất nông nghiệp khác (vùng 3)</t>
  </si>
  <si>
    <t>TX28</t>
  </si>
  <si>
    <t xml:space="preserve">Đất trồng trọt khác; </t>
  </si>
  <si>
    <t>Đất đơn vị ở</t>
  </si>
  <si>
    <t>Đất chăn nuôi tập trung</t>
  </si>
  <si>
    <t>Khu chăn nuôi tập trung (Cổ Lão)</t>
  </si>
  <si>
    <t>TX17</t>
  </si>
  <si>
    <t>Khu chăn nuôi tập trung (vùng 4)</t>
  </si>
  <si>
    <t>TX29</t>
  </si>
  <si>
    <t xml:space="preserve">Đất NNK nông nghiệp; </t>
  </si>
  <si>
    <t>Trang trại nông nghiệp sạch, nông nghiệp tuần hoàn công nghệ cao</t>
  </si>
  <si>
    <t>TX19</t>
  </si>
  <si>
    <t>Điều chỉnh ranh giới theo QH Phân khu</t>
  </si>
  <si>
    <t>Vùng nông nghiệp khác TDP Lại Bằng 1</t>
  </si>
  <si>
    <t>TX20</t>
  </si>
  <si>
    <t>Quy hoạch đất nông nghiệp khác (Giáp Thượng 1)</t>
  </si>
  <si>
    <t>Phường Hương Văn</t>
  </si>
  <si>
    <t>TX21</t>
  </si>
  <si>
    <t>đất chưa sử dụng và đất cây xanh</t>
  </si>
  <si>
    <t>Tổng diện tích 11.00 ha, cắt giảm còn 8,24 ha diện tích còn lại 2,76 ha chuyển sang đất cây xanh theo QH phân khu</t>
  </si>
  <si>
    <t>Đất an ninh (CAN)</t>
  </si>
  <si>
    <t>Trụ sở Công an xã Bình Thành</t>
  </si>
  <si>
    <t>TX45</t>
  </si>
  <si>
    <t>Đất trụ sở cơ quan</t>
  </si>
  <si>
    <t>Điều chỉnh vị trí theo QHC</t>
  </si>
  <si>
    <t>Trụ sở Công an xã Bình Tiến</t>
  </si>
  <si>
    <t>TX44</t>
  </si>
  <si>
    <t>An ninh quốc phòng</t>
  </si>
  <si>
    <t>HT_DAT_DD_donvio</t>
  </si>
  <si>
    <t>Trụ sở Công an xã Hương Bình</t>
  </si>
  <si>
    <t>TX43</t>
  </si>
  <si>
    <t>Trụ sở công an phường Hương Chữ</t>
  </si>
  <si>
    <t>Phường Hương Chữ</t>
  </si>
  <si>
    <t>TX42</t>
  </si>
  <si>
    <t>Trụ sở Công an xã Hương Toàn</t>
  </si>
  <si>
    <t>TX38</t>
  </si>
  <si>
    <t>Đất cơ quan</t>
  </si>
  <si>
    <t xml:space="preserve">Phù hợp phân khu, QH đô thị tỉnh (bổ sung thêm diện tích 0,05 ha) </t>
  </si>
  <si>
    <t>Trụ sở Công an phường Hương Vân</t>
  </si>
  <si>
    <t>TX39</t>
  </si>
  <si>
    <t>TX40</t>
  </si>
  <si>
    <t>Trụ sở công an Phòng cháy chữa cháy và cứu nạn cứu hộ (2 vị trí)</t>
  </si>
  <si>
    <t>Khu thao trường</t>
  </si>
  <si>
    <t>Đất khu công nghiệp (SKK)</t>
  </si>
  <si>
    <t>Khu công nghiệp Tứ Hạ</t>
  </si>
  <si>
    <t>SKK</t>
  </si>
  <si>
    <t>Đất cụm công nghiệp (SKN)</t>
  </si>
  <si>
    <t>Cụm công nghiệp Hương Vân (Lại Bằng 2)</t>
  </si>
  <si>
    <t>Cụm Công nghiệp Hương Văn 1 (vùng Trạng)</t>
  </si>
  <si>
    <t>Cụm Công nghiệp Hương Văn 2 (Hiệp Khánh)</t>
  </si>
  <si>
    <t>Phường Hương Văn;
Phường Hương Vân</t>
  </si>
  <si>
    <t>Cụm Công nghiệp Bình Thành (thôn Tân Thọ)</t>
  </si>
  <si>
    <t xml:space="preserve">Phù hợp quy hoạch chung xã, QH đô thị tỉnh </t>
  </si>
  <si>
    <t xml:space="preserve">Cụm Công nghiệp Tứ Hạ 2 (Tứ Hạ - Hương Vân) </t>
  </si>
  <si>
    <t>Phường Tứ Hạ;
Phường Hương Vân</t>
  </si>
  <si>
    <t>Cụm công nghiệp Tứ Hạ</t>
  </si>
  <si>
    <t>Phường Tứ Hạ</t>
  </si>
  <si>
    <t>Đất thương mại dịch vụ (TMD)</t>
  </si>
  <si>
    <t>Đất thương mại dịch vụ tại thôn Phú Tuyên</t>
  </si>
  <si>
    <t>TX96</t>
  </si>
  <si>
    <t>Đất xd khu chức năng khác; cây xanh cách ly</t>
  </si>
  <si>
    <t>Thương mại dịch vụ</t>
  </si>
  <si>
    <t>Khu dịch vụ du lịch sinh thái Khe Đầy</t>
  </si>
  <si>
    <t>TX97</t>
  </si>
  <si>
    <t>Du lịch</t>
  </si>
  <si>
    <t>Phù hợp QH chung xã, QH đô thị tỉnh (Điều chỉnh rah giới theo bản vẽ)</t>
  </si>
  <si>
    <t>Điểm du lịch sinh thái hồ Khe Bội</t>
  </si>
  <si>
    <t>TX98</t>
  </si>
  <si>
    <t>Phù hợp QH chung xã, QH đô thị tỉnh</t>
  </si>
  <si>
    <t>Phù hợp quy hoạch đô thị tỉnh</t>
  </si>
  <si>
    <t xml:space="preserve">Du lịch cộng đồng Khe Tranh </t>
  </si>
  <si>
    <t>TX85</t>
  </si>
  <si>
    <t>Đất du lịch</t>
  </si>
  <si>
    <t>DAT_NDD_Dulich</t>
  </si>
  <si>
    <t>Du lịch cộng đồng Suối Máu</t>
  </si>
  <si>
    <t>TX86</t>
  </si>
  <si>
    <t>Đất thương mại dịch vụ (tại ngã ba TL 16 và QL 49A)</t>
  </si>
  <si>
    <t>TX88</t>
  </si>
  <si>
    <t>ranh gioi so bo dinh cho va pho cho</t>
  </si>
  <si>
    <t>Đất thương mại dịch vụ tại khu vực đường từ Đội thuế đi vào bến</t>
  </si>
  <si>
    <t>TX89</t>
  </si>
  <si>
    <t>Đất thương mại dịch vụ Thôn Đông Hòa (sát Bệnh viện)</t>
  </si>
  <si>
    <t>TX91</t>
  </si>
  <si>
    <t>không thể hiện</t>
  </si>
  <si>
    <t>Đất thương mại dịch vụ (trước mặt bệnh viện Đa khoa Bình Điền)</t>
  </si>
  <si>
    <t>TX92</t>
  </si>
  <si>
    <t xml:space="preserve">Cập nhật theo quy hoạch chi tiết </t>
  </si>
  <si>
    <t>Xây dựng sân bóng đá Mi ni, Bể bơi, khu thương mại dịch vụ (thôn Đông Hòa)</t>
  </si>
  <si>
    <t>TMD,DTT</t>
  </si>
  <si>
    <t>TX93</t>
  </si>
  <si>
    <t>Đất thương mại dịch vụ tại thôn 3 (Gần nhà VH truyền thống)</t>
  </si>
  <si>
    <t>TX95</t>
  </si>
  <si>
    <t>Đất thương mại dịch vụ</t>
  </si>
  <si>
    <t>DAT_CTHTXD_ThuongmaiDV</t>
  </si>
  <si>
    <t>Khu dịch vụ du lịch và thương mại</t>
  </si>
  <si>
    <t>TX84</t>
  </si>
  <si>
    <t>Điều chỉnh theo ranh giới QH đô thị tỉnh, bổ sung thêm 01 vị trí theo QH chung của xã.</t>
  </si>
  <si>
    <t xml:space="preserve">Đất thương mại dịch vụ Km9 </t>
  </si>
  <si>
    <t>TX83</t>
  </si>
  <si>
    <t>Tổng diện tích 22,31 ha, cắt giảm diện tích còn 4,00 ha, diện tích còn lại 18,31 ha chuyển sang đất nông nghiệp theo QH phân khu</t>
  </si>
  <si>
    <t>Đất thương mại dịch vụ thôn Giáp Tây</t>
  </si>
  <si>
    <t>TX67</t>
  </si>
  <si>
    <t xml:space="preserve">Cây xanh CC đô thị; Đất dịch vụ; </t>
  </si>
  <si>
    <t>Thương mại DV</t>
  </si>
  <si>
    <t>điều chỉnh ranh giới theo QH phân khu + đô thị tỉnh</t>
  </si>
  <si>
    <t>Đất thương mại dịch vụ TDP Sơn Công 1</t>
  </si>
  <si>
    <t>TX68</t>
  </si>
  <si>
    <t>Đất dịch vụ</t>
  </si>
  <si>
    <t>Đơn vị ở, Hỗn hợp</t>
  </si>
  <si>
    <t>Phù hợp phân khu, QH đô thị tỉnh (Ranh giới cập nhập theo QH phân khu)</t>
  </si>
  <si>
    <t>Đất thương mại dịch vụ TDP Sơn Công 1 (dọc sông Bồ)</t>
  </si>
  <si>
    <t>TX69</t>
  </si>
  <si>
    <t>Đất thương mại dịch vụ TDP Lại Bằng 1 (dọc sông Bồ)</t>
  </si>
  <si>
    <t>TX70</t>
  </si>
  <si>
    <t>Cây xanh CD</t>
  </si>
  <si>
    <t>Đất thương mại dịch vụ (gần ngã ba đường tránh) - Giáp Nhất - Hương Văn (giao nhau giữa Lê Thái Tổ -Kim Phụng)</t>
  </si>
  <si>
    <t>TX71</t>
  </si>
  <si>
    <t>Đất thương mại dịch vụ (phía sau ô tô Trường Hải) - Giáp Nhất - Hương Văn</t>
  </si>
  <si>
    <t>TX72</t>
  </si>
  <si>
    <t>Đất thương mại dịch vụ TDP Giáp Nhất (lấy đất Viện Kiểm sát cũ và Trạm Bảo vệ thực vật)</t>
  </si>
  <si>
    <t>TX73</t>
  </si>
  <si>
    <t>Phù hợp phân khu, QH đô thị tỉnh (Bổ sung thêm diện tích từ 0,55 ha lên thành 0,95 ha)</t>
  </si>
  <si>
    <t>Siêu thị Go (Dự án san nền khu vực thương mại dịch vụ phường Hương Văn, thị xã Hương Trà)</t>
  </si>
  <si>
    <t>TX74</t>
  </si>
  <si>
    <t>Đất thương mại dịch vụ (lấy trung tâm giáo dục thường xuyên - GDNN)</t>
  </si>
  <si>
    <t>TX75</t>
  </si>
  <si>
    <t>Phù hợp phân khu, QH đô thị tỉnh (Bổ sung thêm diện tích từ 0,60 ha lên thành 2,49 ha). Lấy ranh giới theo phân khu</t>
  </si>
  <si>
    <t>Đất thương mại dịch vụ TDP Giáp Nhì</t>
  </si>
  <si>
    <t>TX76</t>
  </si>
  <si>
    <t>Tổng diện tích 4.00 ha, cắt giảm diện tích xuống còn 2,27 ha, diện tích còn lại 1,73 ha chuyển sang đất ở theo QH phân khu. Ranh giới lấy theo phân khu</t>
  </si>
  <si>
    <t>Đất thương mại dịch vụ ven sông Bồ</t>
  </si>
  <si>
    <t>TX77</t>
  </si>
  <si>
    <t xml:space="preserve">Tổng diện tích 2,00 ha, cắt giảm diện tích xuống còn 0,63 ha, diện tích còn lại 1,73 ha chuyển sang đất cây xanh, công viên theo QH phân khu. </t>
  </si>
  <si>
    <t>Đất thương mại dịch vụ (lấy trường Tiểu học số 1 Hương Văn)</t>
  </si>
  <si>
    <t>TX78</t>
  </si>
  <si>
    <t>Đất thương mại dịch vụ (cạnh nhà máy Oxi Nitơ) - TDP 9 Tứ Hạ</t>
  </si>
  <si>
    <t>TX603</t>
  </si>
  <si>
    <t>Tổng diện tích 11,00 ha, cắt giảm diện tích còn 6,61 ha (phù hợp phân khu), diện tích còn lại 4,39 ha chuyển sang đất ở theo QH phân khu.</t>
  </si>
  <si>
    <t xml:space="preserve">Dự án Trung tâm Thương mại dịch vụ </t>
  </si>
  <si>
    <t>TMD,ODT</t>
  </si>
  <si>
    <t>TX56</t>
  </si>
  <si>
    <t>Dự án xây dựng Trung tâm dịch vụ thể thao vui chơi giải trí kết hợp ở tại khu hồ nước trung tâm thị xã Hương Trà</t>
  </si>
  <si>
    <t>TX604</t>
  </si>
  <si>
    <t>Đất thương mại dịch vụ (lấy đất sân vận động cũ)</t>
  </si>
  <si>
    <t>TX59</t>
  </si>
  <si>
    <t>Đất thương mại dịch vụ (lấy ban chỉ huy quân sự cũ)</t>
  </si>
  <si>
    <t>TX60</t>
  </si>
  <si>
    <t xml:space="preserve">Đất thương mại dịch vụ TDP 4 </t>
  </si>
  <si>
    <t>TX62</t>
  </si>
  <si>
    <t>Đất thương mại dịch vụ dọc QL1A (lấy đất trụ sở)</t>
  </si>
  <si>
    <t>TX63</t>
  </si>
  <si>
    <t>Đất thương mại dịch vụ dọc QL 1A (gần cây xăng)</t>
  </si>
  <si>
    <t>TX64</t>
  </si>
  <si>
    <t xml:space="preserve">Đất thương mại, dịch vụ (lấy trụ sở cũ của Hội chữ thập đỏ) </t>
  </si>
  <si>
    <t>TX462</t>
  </si>
  <si>
    <t>Đất TMDV gần đài tưởng niệm</t>
  </si>
  <si>
    <t>TX403</t>
  </si>
  <si>
    <t>Đất TMDV khu vực Vôi Thủy</t>
  </si>
  <si>
    <t>TX100</t>
  </si>
  <si>
    <t>Mở rộng của hàng xăng dầu</t>
  </si>
  <si>
    <t>Phù hợp phân khu, QH đô thị tỉnh (Bổ sung mới)</t>
  </si>
  <si>
    <t>Quỹ đất thương mại dịch trên địa bàn thị xã Hương Trà</t>
  </si>
  <si>
    <t>Theo quy hoạch phân khu, QH chung xã</t>
  </si>
  <si>
    <t>Đất cơ sở sản xuất phi nông nghiệp (SKC)</t>
  </si>
  <si>
    <t>Đất cơ sở sản xuất kinh doanh (cạnh cụm CN Tứ Hạ)</t>
  </si>
  <si>
    <t xml:space="preserve">Đất cơ sở sản xuất kinh doanh </t>
  </si>
  <si>
    <t>SKC</t>
  </si>
  <si>
    <t>TX105</t>
  </si>
  <si>
    <t>đất cây xanh -  thương mại dịch vụ</t>
  </si>
  <si>
    <t xml:space="preserve">Tổng diện tích 5,00 ha, cắt giảm diện tích xuống còn 1,53 ha, diện tích còn lại 3,47 ha chuyển sang đất cây xanh, công viên theo QH phân khu. </t>
  </si>
  <si>
    <t>Quy hoạch điểm tiểu thủ công nghiệp</t>
  </si>
  <si>
    <t>TX103</t>
  </si>
  <si>
    <t>Đất CSSX kinh doanh xã Hương Toàn</t>
  </si>
  <si>
    <t>TX104</t>
  </si>
  <si>
    <t>SX Công nghiệp; Nông nghiệp; NNK Chưa sử dụng</t>
  </si>
  <si>
    <t>NDD công nghiệp; NNK chưa sử dụng</t>
  </si>
  <si>
    <t>Ranh giới cập nhật theo QH đô thị tỉnh (2 vị trí)</t>
  </si>
  <si>
    <t>Quy hoạch đất sản xuất kinh doanh</t>
  </si>
  <si>
    <t>TX106</t>
  </si>
  <si>
    <t>Phù hợp</t>
  </si>
  <si>
    <t>TX108</t>
  </si>
  <si>
    <t>SKN - rung san xuat</t>
  </si>
  <si>
    <t>DAT_NDD_Congnghiep</t>
  </si>
  <si>
    <t>Điều chỉnh tên thành: Đất cơ sở SXKD PNN tại Năm Cống. Rãnh giới theo QH 108</t>
  </si>
  <si>
    <t>Đất cơ sở sản xuất kinh doanh phi nông nghiệp (Năm Cống)</t>
  </si>
  <si>
    <t>Đất cơ sở sản xuất kinh doanh trên địa bàn xã</t>
  </si>
  <si>
    <t>TX109</t>
  </si>
  <si>
    <t>Đất CN; TTTC, làng nghề</t>
  </si>
  <si>
    <t>Đất saen xuất vật liệu</t>
  </si>
  <si>
    <t>Quỹ đất cơ sở sản xuất phi nông nghiệp trên địa bàn thị xã Hương Trà</t>
  </si>
  <si>
    <t>Đất sử dụng cho hoạt động khoáng sản (SKS)</t>
  </si>
  <si>
    <t>Dự án khai thác khoáng sản đá làm vật liệu xây dựng thông thường (Mỏ đá Núi Thông Cùng)</t>
  </si>
  <si>
    <t>TX113</t>
  </si>
  <si>
    <t>Đất sx vật liệu</t>
  </si>
  <si>
    <t>Dự án khai thác khoáng sản đá làm vật liệu xây dựng thông thường (Mỏ đá Hương Bằng)</t>
  </si>
  <si>
    <t>TX114</t>
  </si>
  <si>
    <t>Dự án khai thác khoáng sản đá làm vật liệu xây dựng thông thường (Mỏ đá Khe Đáy)</t>
  </si>
  <si>
    <t>TX115</t>
  </si>
  <si>
    <t>SX Vat lieu</t>
  </si>
  <si>
    <t>Dự án khai thác khoáng sản đá làm vật liệu xây dựng thông thường (Mỏ đá Khe Băng)</t>
  </si>
  <si>
    <t>TX116</t>
  </si>
  <si>
    <t>Dự án khai thác khoáng sản đất làm vật liệu san lấp tại khu vực Khe Băng 3, phường Hương Vân</t>
  </si>
  <si>
    <t>TX120</t>
  </si>
  <si>
    <t>Dự án khai thác khoáng sản đất làm vật liệu san lấp tại Khu vực Khe Băng 4, phường Hương Vân</t>
  </si>
  <si>
    <t>TX124</t>
  </si>
  <si>
    <t>Trạm nghiền đá xây dựng của Công ty CP Khai thác đá số 1 Hương Trà</t>
  </si>
  <si>
    <t>TX127</t>
  </si>
  <si>
    <t>Đất rừng sản xuất</t>
  </si>
  <si>
    <t>Giữ nguyên (hiện trạng đã có)</t>
  </si>
  <si>
    <t>Dự án khai thác khoáng sản đá làm vật liệu xây dựng thông thường (Mỏ đá thượng nguồn Khe Băng)</t>
  </si>
  <si>
    <t>TX117</t>
  </si>
  <si>
    <t>Đất KT Khoáng sản</t>
  </si>
  <si>
    <t>Đất Khoáng sản; Đất RSX</t>
  </si>
  <si>
    <t>Dự án khai thác khoáng sản đá làm vật liệu xây dựng thông thường (Mỏ đá Hương Sơn)</t>
  </si>
  <si>
    <t>TX118</t>
  </si>
  <si>
    <t>Dự án khai thác khoáng sản đá làm vật liệu xây dựng thông thường (Mỏ đá Ba Trại)</t>
  </si>
  <si>
    <t>TX119</t>
  </si>
  <si>
    <t>Đất TMDV</t>
  </si>
  <si>
    <t>Tạm thời giữ nguyên, xin ý kiến khi báo cáo</t>
  </si>
  <si>
    <t>Dự án khai thác đá Granite làm vật liệu xây dựng thông thường</t>
  </si>
  <si>
    <t>TX129</t>
  </si>
  <si>
    <t>Đất khai thác khoáng sản</t>
  </si>
  <si>
    <t>Đất SX Vật liệu</t>
  </si>
  <si>
    <t>Chưa xác định có vị trí</t>
  </si>
  <si>
    <t>Đất sản xuất vật liệu xây dựng, làm đồ gốm</t>
  </si>
  <si>
    <t>Quỹ đất cho sản xuất vật liệu xây dựng, làm đồ gốm trên địa bàn thị xã Hương Trà</t>
  </si>
  <si>
    <t>SKX</t>
  </si>
  <si>
    <t>Đất giao thông (DGT)</t>
  </si>
  <si>
    <t>Chỉnh trang Quốc lộ 1A đoạn qua trung tâm thị xã Hương Trà</t>
  </si>
  <si>
    <t>Phường Tứ Hạ - Phường Hương Văn</t>
  </si>
  <si>
    <t>TX136</t>
  </si>
  <si>
    <t>Đường nối QL1A – Trại thực nghiệm Đại học Nông lâm – Cụm Công nghiệp Tứ Hạ (từ QL1A – đường sắt Bắc Nam), phường Tứ Hạ, thị xã Hương Trà</t>
  </si>
  <si>
    <t>TX137</t>
  </si>
  <si>
    <t xml:space="preserve">Đường quy hoạch số 1, tổ dân phố 3 (Quốc lộ 1A-đường sông Bồ) </t>
  </si>
  <si>
    <t>TX138</t>
  </si>
  <si>
    <t>Nâng cấp mở rộng đường Tôn Thất Bách (từ Tứ Hạ - cổng làng Lai Thành, Hương Vân)</t>
  </si>
  <si>
    <t>Phường Tứ Hạ
Phường Hương Vân</t>
  </si>
  <si>
    <t>TX139</t>
  </si>
  <si>
    <t>Đường nội thị Tổ dân phố 2 (điểm đầu và điểm cuối đường Tôn Thất Bách)</t>
  </si>
  <si>
    <t>TX140</t>
  </si>
  <si>
    <t>Mở rộng đường Nguyễn Hiền</t>
  </si>
  <si>
    <t>TX141</t>
  </si>
  <si>
    <t>Đường quy hoạch D5 chợ Tứ Hạ</t>
  </si>
  <si>
    <t>TX142</t>
  </si>
  <si>
    <t>TX143</t>
  </si>
  <si>
    <t>Chỉnh tuyến theo phân khu</t>
  </si>
  <si>
    <t>Đường phía Tây trường THCS Hồ Văn Tứ (đoạn nối từ đường Ngô Tất Tố đến đường Thuận Thiên) (7,5m)</t>
  </si>
  <si>
    <t>TX187</t>
  </si>
  <si>
    <t xml:space="preserve">Nâng cấp, mở rộng đường nối Quốc lộ 1A - chợ Văn Xá </t>
  </si>
  <si>
    <t>TX188</t>
  </si>
  <si>
    <t>Đường quy hoạch số 3 (từ Đường phía Tây thành phố Huế - QL1A) - giai đoạn 1, thị xã Hương Trà</t>
  </si>
  <si>
    <t>TX189</t>
  </si>
  <si>
    <t>Mở rộng đường Thuận Thiện (GĐ2)</t>
  </si>
  <si>
    <t>TX190</t>
  </si>
  <si>
    <t>Đường nối đường tránh phía Tây TP Huế - đường QH số 4</t>
  </si>
  <si>
    <t>TX191</t>
  </si>
  <si>
    <t>Nâng cấp, mở rộng đường Văn Xá</t>
  </si>
  <si>
    <t>TX192</t>
  </si>
  <si>
    <t>Đường khu dân cư xóm chợ TDP Giáp Nhì</t>
  </si>
  <si>
    <t>TX193</t>
  </si>
  <si>
    <t>Đường nối TDP Giáp Nhì-P.Hương Văn đến đường Tiên Lộc P Hương Xuân</t>
  </si>
  <si>
    <t>TX194</t>
  </si>
  <si>
    <t>Đường giao thông bê tông cầu Dăm</t>
  </si>
  <si>
    <t>TX195</t>
  </si>
  <si>
    <t>Đường ngoài hàng rào khu công nghiệp Tứ Hạ (đoạn nối ĐT16 đến đường tránh Huế), thị xã Hương Trà (phần mở rộng)</t>
  </si>
  <si>
    <t>TX196</t>
  </si>
  <si>
    <t>TX197</t>
  </si>
  <si>
    <t>Mở rộng và mở mới đường Tôn Thất Bách từ TDP Lai Thành 1 đến cuối tổ TDP Lai Thành 2</t>
  </si>
  <si>
    <t>TX166</t>
  </si>
  <si>
    <t>Mở mới đường từ hói xứ đồng Soi đến cuối tổ dân phố Lại Bằng 1</t>
  </si>
  <si>
    <t>TX167</t>
  </si>
  <si>
    <t>Mở rộng đường Đinh Nhật Dân</t>
  </si>
  <si>
    <t>TX168</t>
  </si>
  <si>
    <t>Mở mới đường cặp sông từ tổ dân phố Lai Thành 1 đến đường Tôn Thất Bách gần cầu Hiền Sỹ</t>
  </si>
  <si>
    <t>TX169</t>
  </si>
  <si>
    <t>Mở rộng đường từ ngã ba trước đồn công an qua Đồng Bầu Hiệu đến Trần Văn Trà</t>
  </si>
  <si>
    <t>TX170</t>
  </si>
  <si>
    <t>Mở rộng đường từ Trần Trung Lập qua khu dân cư TDP Sơn Công 1 đến đường Hoàng Kim Hoán</t>
  </si>
  <si>
    <t>TX171</t>
  </si>
  <si>
    <t>Nâng cấp mở rộng đường từ Tứ Hạ đến trung tâm phường Hương Vân (đoạn từ Trần Hữu Độ đến Trần Trung Lập)</t>
  </si>
  <si>
    <t>KH 2021,
 KH 2022</t>
  </si>
  <si>
    <t>TX172</t>
  </si>
  <si>
    <t xml:space="preserve">Đường Dinh (từ đường Tôn Thất Bách đến xóm Cồn Lai Thành 1) giai đoạn 02 </t>
  </si>
  <si>
    <t>TX173</t>
  </si>
  <si>
    <t>Nâng cấp, mở rộng tuyến đường Khe Trái đoạn qua trung tâm phường Hương Vân (13,5m)-đoạn 1</t>
  </si>
  <si>
    <t>TX174</t>
  </si>
  <si>
    <t>Nâng cấp, mở rộng tuyến đường Khe Trái (Trần Trung Lập đến nhà ông Điện)-đoạn 2</t>
  </si>
  <si>
    <t>TX175</t>
  </si>
  <si>
    <t>Nâng cấp, mở rộng tuyến đường tránh lũ TDP Lại Bằng 2 (Nguyên Hồng đến thủy điện Hương Điền)</t>
  </si>
  <si>
    <t>TX176</t>
  </si>
  <si>
    <t>Nâng cấp, mở rộng đường Trần Trung Lập (Đoạn từ Khe Trái đến Cầu Kèn)</t>
  </si>
  <si>
    <t>TX177</t>
  </si>
  <si>
    <t>Mở mới đường (điểm đầu Hoàng Kim Hoáng cặp hói Long Khê đến sông Bồ)</t>
  </si>
  <si>
    <t>TX178</t>
  </si>
  <si>
    <t>Mở rộng đường Trần Văn Trà</t>
  </si>
  <si>
    <t>TX179</t>
  </si>
  <si>
    <t>Mở mới đường Đồng Soi</t>
  </si>
  <si>
    <t>TX180</t>
  </si>
  <si>
    <t>Nâng cấp, mở rộng đường cứu nạn nối đường Khe Trái và đường Nguyên Hồng</t>
  </si>
  <si>
    <t>TX181</t>
  </si>
  <si>
    <t>Nâng cấp, mở rộng đường xóm Bún (điểm đầu Trần Văn Trà - điểm cuối đường Khe Trái)- 420 m</t>
  </si>
  <si>
    <t>TX182</t>
  </si>
  <si>
    <t>Mở mới đường Long Khê (từ Trần Trung Lập đến xóm Cồn Long Khê) (cặp đường sắt) (13,5m)</t>
  </si>
  <si>
    <t>TX183</t>
  </si>
  <si>
    <t>Mở đường từ đường Tôn Thất Bách nối dài đến TDP Lai Thành 1</t>
  </si>
  <si>
    <t>TX184</t>
  </si>
  <si>
    <t>Đường Nguyên Hồng nối dài, phường Hương Vân</t>
  </si>
  <si>
    <t>TX185</t>
  </si>
  <si>
    <t>TX186</t>
  </si>
  <si>
    <t>Nâng cấp, mở rộng đường trung tâm xã Hương Toàn (QL1A-THCS Nguyễn Xuân Thưởng)</t>
  </si>
  <si>
    <t>TX144</t>
  </si>
  <si>
    <t>Nâng cấp, mở rộng đường liên thôn Giáp Tây – Cổ Lão</t>
  </si>
  <si>
    <t>TX145</t>
  </si>
  <si>
    <t>Nâng cấp, mở rộng  đường liên thôn Giáp Trung - Giáp Đông</t>
  </si>
  <si>
    <t>TX146</t>
  </si>
  <si>
    <t>Đường ven sông Bồ xứ Bàu Giang - thôn Giáp Kiền, xã Hương Toàn</t>
  </si>
  <si>
    <t>TX147</t>
  </si>
  <si>
    <t>Mở rộng đường trục thôn Giáp Thượng từ Cầu Chán đến xóm 8 (11,5m)</t>
  </si>
  <si>
    <t>TX148</t>
  </si>
  <si>
    <t>Đường giao thông nội đồng Cồn Vàng - Đất đỏ</t>
  </si>
  <si>
    <t>TX149</t>
  </si>
  <si>
    <t>Đường giao thông nội đồng Biền Trung</t>
  </si>
  <si>
    <t>TX150</t>
  </si>
  <si>
    <t>Các tuyến đường xóm tại thôn Giáp Thượng</t>
  </si>
  <si>
    <t>TX151</t>
  </si>
  <si>
    <t>Các tuyến đường xóm tại thôn Vân Cù - Nam Thanh</t>
  </si>
  <si>
    <t>TX152</t>
  </si>
  <si>
    <t xml:space="preserve">Tỉnh lộ 8B </t>
  </si>
  <si>
    <t>TX153</t>
  </si>
  <si>
    <t xml:space="preserve">Tỉnh lộ 19 </t>
  </si>
  <si>
    <t>TX154</t>
  </si>
  <si>
    <t>Đường ven sông Bồ thôn Giáp Tây</t>
  </si>
  <si>
    <t>TX155</t>
  </si>
  <si>
    <t>Đường xóm thôn Giáp Trung từ trường mầm non đến TL 19</t>
  </si>
  <si>
    <t>TX156</t>
  </si>
  <si>
    <t>Đường Wb3 từ cầu Chán đến tỉnh lộ 19 thôn Giáp Tây (13,5 m)</t>
  </si>
  <si>
    <t>TX157</t>
  </si>
  <si>
    <t>Đường sau thôn Cổ lão (11,5m)</t>
  </si>
  <si>
    <t>TX158</t>
  </si>
  <si>
    <t>Đường trục thôn Cổ lão (13,5m)</t>
  </si>
  <si>
    <t>TX159</t>
  </si>
  <si>
    <t>Đường trục thôn Dương Sơn (13,5m)</t>
  </si>
  <si>
    <t>TX160</t>
  </si>
  <si>
    <t>Tuyến đường Cổ Lão đi Dương Sơn (13,5m)</t>
  </si>
  <si>
    <t>TX161</t>
  </si>
  <si>
    <t>Quy hoạch đường đến điểm tiểu thủ công nghiệp (13,5m)</t>
  </si>
  <si>
    <t>TX163</t>
  </si>
  <si>
    <t>Hệ thống giao thông nội đồng trên địa bàn</t>
  </si>
  <si>
    <t>TX164</t>
  </si>
  <si>
    <t>Nâng cấp, mở rộng các tuyến đường liên thôn trên địa bàn xã</t>
  </si>
  <si>
    <t>TX165</t>
  </si>
  <si>
    <t>Nâng cấp, mở rộng đường Hà Công</t>
  </si>
  <si>
    <t>TX235</t>
  </si>
  <si>
    <t>Mở rộng đường dọc Bàu Tằm đến đường Phú Lâm (6m)</t>
  </si>
  <si>
    <t>TX236</t>
  </si>
  <si>
    <t>Đường nội đồng Kênh Thượng (TDP 2) đến Quốc lộ 1A</t>
  </si>
  <si>
    <t>TX237</t>
  </si>
  <si>
    <t xml:space="preserve">Tuyến đường số 2 Khu QH trung tâm </t>
  </si>
  <si>
    <t>TX238</t>
  </si>
  <si>
    <t>Tuyến đường số 8 Khu QH trung tâm</t>
  </si>
  <si>
    <t>TX239</t>
  </si>
  <si>
    <t xml:space="preserve">Tuyến đường số 14 Khu QH trung tâm </t>
  </si>
  <si>
    <t>TX240</t>
  </si>
  <si>
    <t>Tuyến đường số 25 Khu QH trung tâm</t>
  </si>
  <si>
    <t>TX241</t>
  </si>
  <si>
    <t>Nâng cấp, mở rộng đường Kha Vạng Cân</t>
  </si>
  <si>
    <t>TX243</t>
  </si>
  <si>
    <t>Đường bê tông vào di tích lịch sử dốc ông Âm</t>
  </si>
  <si>
    <t>TX244</t>
  </si>
  <si>
    <t xml:space="preserve">Nâng cấp, mở rộng đường Phan Kế Toại, phường Hương Chữ </t>
  </si>
  <si>
    <t>TX245</t>
  </si>
  <si>
    <t>Chỉnh tuyến theo QH phân khu</t>
  </si>
  <si>
    <t>Nâng cấp, mở rộng đường Quê Chữ - Giáp Thượng</t>
  </si>
  <si>
    <t>TX246</t>
  </si>
  <si>
    <t xml:space="preserve">Nâng cấp mở rộng đường Quê Chữ </t>
  </si>
  <si>
    <t>TX247</t>
  </si>
  <si>
    <t>Đường liên phường Hương An - Hương Chữ (từ đường trung tâm phường Hương An (giai đoạn 2) đến Bàu Sen, phường Hương Chữ (Tổng quy mô dự án là 1,2 ha; trong đó phường Hương Chữ 0,22 ha)</t>
  </si>
  <si>
    <t>TX248</t>
  </si>
  <si>
    <t>TX249</t>
  </si>
  <si>
    <t>Quy hoạch mở mới đường liên xã Hương Bình - Hương Hồ tại thôn Bình Sơn (điểm đầu đấu nối với tỉnh lộ 16)</t>
  </si>
  <si>
    <t>TX250</t>
  </si>
  <si>
    <t>Quy hoạch mới đường phục vụ sản xuất tại thôn Hải Tân (từ nhà ông Lê Văn Thành đi qua Khe Điêng)</t>
  </si>
  <si>
    <t>TX251</t>
  </si>
  <si>
    <t>Quy hoạch mới đường từ nhà sinh hoạt cộng đồng thôn Bình Dương đến đường trục chính nội đồng đường Bình Toàn - Bình Dương</t>
  </si>
  <si>
    <t>TX252</t>
  </si>
  <si>
    <t>Mở rộng đường từ mầm non Hương Bình cơ sở 1 đến đường trại giam (khu K92 cũ)</t>
  </si>
  <si>
    <t>TX253</t>
  </si>
  <si>
    <t>Nâng cấp, mở rộng đường trục chính thôn Bình Dương (điểm đầu giao TL16- cầu hiện trạng)</t>
  </si>
  <si>
    <t>TX254</t>
  </si>
  <si>
    <t>TX255</t>
  </si>
  <si>
    <t>Cầu Khe Điêng và đường 2 đầu cầu (nối QL49A - khu dân cư mới Đông Hòa)</t>
  </si>
  <si>
    <t>TX256</t>
  </si>
  <si>
    <t>Đổi tên thành: Đường nối QL49A - khu dân cư mới Đông Hòa)</t>
  </si>
  <si>
    <t>Nâng cấp, mở rộng đường trục thôn Đông Hòa (điểm đầu QL49A - điểm cuối TL 16)-21m</t>
  </si>
  <si>
    <t>TX257</t>
  </si>
  <si>
    <t>Đường nội thị Đông Hòa, xã Bình Tiến (từ đường Tỉnh lộ 16 - khu dân cư Đông Hòa) giai đoạn 1</t>
  </si>
  <si>
    <t>TX258</t>
  </si>
  <si>
    <t>Đường bê tông vào suối Máu, xã Bình Tiến, thị xã Hương Trà</t>
  </si>
  <si>
    <t>TX259</t>
  </si>
  <si>
    <t xml:space="preserve">Nâng cấp mở rộng đường liên thôn Thuận Điền – Bình Lộc </t>
  </si>
  <si>
    <t>TX260</t>
  </si>
  <si>
    <t>Quy hoạch mở mới và mở rộng đường liên thôn Điền Lợi - Bình Lợi</t>
  </si>
  <si>
    <t>TX261</t>
  </si>
  <si>
    <t xml:space="preserve">Mở rộng đường 135 tại thôn 2 (từ điểm đầu đấu nối với đường Rebic đi vào đến vùng quy hoạch trồng cây ăn quả) </t>
  </si>
  <si>
    <t>TX262</t>
  </si>
  <si>
    <t>Đường giao thông nội đồng thôn 1</t>
  </si>
  <si>
    <t>TX263</t>
  </si>
  <si>
    <t>Mở rộng đường liên thôn 2-5</t>
  </si>
  <si>
    <t>TX264</t>
  </si>
  <si>
    <t>Mở rộng đường từ Đội thuế vào thủy điện Bình Điền cũ</t>
  </si>
  <si>
    <t>TX265</t>
  </si>
  <si>
    <t>Đường vào khu du lịch cộng đồng khe Tranh thôn 2</t>
  </si>
  <si>
    <t>TX266</t>
  </si>
  <si>
    <t>Bến xe chợ Bình Điền</t>
  </si>
  <si>
    <t>TX267</t>
  </si>
  <si>
    <t>Đổi tên thành: Bãi đổ xe Chợ Bình Điền</t>
  </si>
  <si>
    <t>TX268</t>
  </si>
  <si>
    <t>Đường bê tông vào bãi tắm Khe Đầy, xã Bình Thành</t>
  </si>
  <si>
    <t>TX269</t>
  </si>
  <si>
    <t>Mở đường trung tâm xã (11,5m)</t>
  </si>
  <si>
    <t>TX270</t>
  </si>
  <si>
    <t>Mở rộng đường tỉnh lộ 12 D (Điểm đầu giáp QL49A, 
điểm cuối cầu Khe Đầy (xã Hương Thọ)</t>
  </si>
  <si>
    <t>TX271</t>
  </si>
  <si>
    <t>Mở rộng đường từ thôn Tam Hiệp, Phú Tuyên đến Hòa Dương (11,5 ma)</t>
  </si>
  <si>
    <t>TX272</t>
  </si>
  <si>
    <t>Mở rộng đường từ Hòa Dương đến Phú Tuyên (11,5m)</t>
  </si>
  <si>
    <t>TX273</t>
  </si>
  <si>
    <t>Mở rộng đường từ Tam Hiệp đến Hòa Hợp (11,5 m)</t>
  </si>
  <si>
    <t>TX274</t>
  </si>
  <si>
    <t>Tuyến đường sau chợ (8,5m)</t>
  </si>
  <si>
    <t>TX275</t>
  </si>
  <si>
    <t>Nâng cấp, sửa chữa đường thôn Tam Hiệp, xã Bình Thành</t>
  </si>
  <si>
    <t>TX276</t>
  </si>
  <si>
    <t>TX278</t>
  </si>
  <si>
    <t>Xử lý, cải tạo các điểm tiềm ẩn nguy cơ mất an toàn giao thông trên Quốc lộ 49 thuộc thị xã Hương Trà và Xử lý chống ngập đoạn Km37+300 - Km 37+450 trên Quốc lộ 49 đoạn qua xã Bình Tiến</t>
  </si>
  <si>
    <t>Đất thủy lợi (DTL)</t>
  </si>
  <si>
    <t>đất cây xanh chuyên dùng</t>
  </si>
  <si>
    <t>đất sông suối</t>
  </si>
  <si>
    <t>Kè chống sạt lở sông Bồ đoạn qua phường Hương Văn</t>
  </si>
  <si>
    <t>TX285</t>
  </si>
  <si>
    <t>đất cây xanh - đất sông suối</t>
  </si>
  <si>
    <t>Công trình hồ Khe Rưng và hồ Cừa thuộc dự án sửa chữa và nâng cao an toàn đập (WB8) tỉnh Thừa Thiên Huế với diện tích 5,48 ha. Trong đó Phường Hương Vân 2,5 ha</t>
  </si>
  <si>
    <t>Xã Hương Thọ, 
Phường Hương Vân</t>
  </si>
  <si>
    <t>TX280</t>
  </si>
  <si>
    <t>Nâng cấp, sữa chữa các Trạm bơm chống hạn Tây Nam Hương Trà</t>
  </si>
  <si>
    <t>TX291</t>
  </si>
  <si>
    <t>Đất sông suối</t>
  </si>
  <si>
    <t>Dự án Kè chống sạt lở bờ sông Bồ đoạn qua các xã Phong An, Phong Sơn thuộc huyện Phong Điền và các phường Hương Vân, Tứ Hạ, Hương Xuân, Hương Toàn thuộc thị xã Hương Trà</t>
  </si>
  <si>
    <t>Xử lý chống ngập các đoạn Km3+200- Km3+965; Km37+300-Km37+450 Quốc lộ 49, tỉnh Thừa Thiên Huế (đoạn qua thị xã Hương Trà)</t>
  </si>
  <si>
    <t>Quỹ đất để xây dựng các công trình thủy lợi trên địa bàn thị xã Hương Trà</t>
  </si>
  <si>
    <t>Đất xây dựng cơ sở văn hóa (DVH)</t>
  </si>
  <si>
    <t>Quảng trường, nhà văn hoá Trung tâm thị xã</t>
  </si>
  <si>
    <t>TX299</t>
  </si>
  <si>
    <t>đất văn hóa</t>
  </si>
  <si>
    <t>đất dịch vụ công cộng</t>
  </si>
  <si>
    <t>Trung tâm văn hóa các dân tộc (thôn 3)</t>
  </si>
  <si>
    <t>TX303</t>
  </si>
  <si>
    <t>HG_Đất công cộng ĐVO</t>
  </si>
  <si>
    <t>Phù hợp (Chỉnh lại ranh giới nhà máy nước và đất thể thao cho phù hợp để bố trí nhà máy nước)</t>
  </si>
  <si>
    <t>Mở rộng nhà văn hóa xã</t>
  </si>
  <si>
    <t>TX304</t>
  </si>
  <si>
    <t>Đất hỗn hợp</t>
  </si>
  <si>
    <t>Nhà văn hóa phường Hương Chữ</t>
  </si>
  <si>
    <t>Phù hợp phân khu, QH đô thị tỉnh (Điều chỉnh vị trí)</t>
  </si>
  <si>
    <t xml:space="preserve"> Khu văn hóa thể dục thể thao xã Hương Toàn</t>
  </si>
  <si>
    <t>TX297</t>
  </si>
  <si>
    <t>Sông suối; Đơn vị ở; Cây xanh CC đô thị</t>
  </si>
  <si>
    <t xml:space="preserve">Cập nhật ranh giới theo QH phân khu </t>
  </si>
  <si>
    <t>Quỹ đất để xây dựng các công trình văn hóa trên địa bàn thị xã Hương Trà</t>
  </si>
  <si>
    <t>Đất xây dựng cơ sở y tế (DYT)</t>
  </si>
  <si>
    <t>Mở rộng bệnh viện Đa khoa Thị xã Hương Trà</t>
  </si>
  <si>
    <t>DYT</t>
  </si>
  <si>
    <t>TX306</t>
  </si>
  <si>
    <t>đất y tế</t>
  </si>
  <si>
    <t xml:space="preserve">Đất cơ sở y tế </t>
  </si>
  <si>
    <t>TX307</t>
  </si>
  <si>
    <t>Cập nhật ranh giới theo QH phân khu</t>
  </si>
  <si>
    <t>Quỹ đất để xây dựng cơ sở y tế trên địa bàn thị xã Hương Trà</t>
  </si>
  <si>
    <t>Đất xây dựng cơ sở giáo dục - đào tạo (DGD)</t>
  </si>
  <si>
    <t>Mở rộng trường mầm non Sơn Ca</t>
  </si>
  <si>
    <t>TX309</t>
  </si>
  <si>
    <t>đất giáo dục</t>
  </si>
  <si>
    <t>Mở rộng khuôn viên Trường THCS Hồ Văn Tứ</t>
  </si>
  <si>
    <t>TX316</t>
  </si>
  <si>
    <t>Phù hợp phân khu, QH đô thị tỉnh (Bổ sung thêm diện tích từ 0,32 ha lên thành 0,40 ha)</t>
  </si>
  <si>
    <t>Mở rộng trường MN Hương Văn (cơ sở 1)</t>
  </si>
  <si>
    <t>TX317</t>
  </si>
  <si>
    <t>Phù hợp phân khu, QH đô thị tỉnh (Bổ sung thêm diện tích từ 0,22 ha lên thành 0,70 ha)</t>
  </si>
  <si>
    <t>Xây dựng trường Tiểu học số 1 Hương Văn (khu vực sân bóng đá hiện tại giữa đường Ngô Tất Tố và đường nội thị số 2 TDP Giáp Tư)</t>
  </si>
  <si>
    <t>TX318</t>
  </si>
  <si>
    <t>Giữ nguyên theo quy hoạch sử dụng đất</t>
  </si>
  <si>
    <t>Mở rộng điểm trường mầm non Hương Vân (cơ sở Lại Bằng)</t>
  </si>
  <si>
    <t>TX315</t>
  </si>
  <si>
    <t>HTXH Trường học</t>
  </si>
  <si>
    <t>Xây dựng mới trường Mầm non Hương Toàn tại thôn Giáp Tây 
(Cụm Cổ Lão, Giáp Thượng, Dương Sơn, Liễu Cốc Hạ, Giáp Tây, Giáp Trung, Triều Sơn Trung)</t>
  </si>
  <si>
    <t>TX310</t>
  </si>
  <si>
    <t>Đất Giáo dục</t>
  </si>
  <si>
    <t>Đơn vị ở; đất giao thông</t>
  </si>
  <si>
    <t>Điều chỉnh sang vị trí khác, theo QH phân khu</t>
  </si>
  <si>
    <t>Xây dựng mới trường mầm non Hương Toàn tại Giáp Đông 
(Cụm VC-NT, An Thuận, Giáp Kiền, Giáp Đông)</t>
  </si>
  <si>
    <t>TX311</t>
  </si>
  <si>
    <t>Mở rộng trường Tiểu học số 1 Hương Toàn</t>
  </si>
  <si>
    <t>TX312</t>
  </si>
  <si>
    <t>Mở rộng trường Mầm non Hương Chữ</t>
  </si>
  <si>
    <t xml:space="preserve">KH 2022 </t>
  </si>
  <si>
    <t>TX322</t>
  </si>
  <si>
    <t>Đất trường học</t>
  </si>
  <si>
    <t>Xây dựng trường Mầm non Quê Chữ</t>
  </si>
  <si>
    <t>TX325</t>
  </si>
  <si>
    <t xml:space="preserve">Trường Mầm non Hồng Tiến </t>
  </si>
  <si>
    <t>TX326</t>
  </si>
  <si>
    <t>Nằm giữa đất giáo dục và đất ở</t>
  </si>
  <si>
    <t>DAT_NNK_nongnghiep - HT_DAT_DD_donvio</t>
  </si>
  <si>
    <t>Mở rộng trường Tiểu học Hồng Tiến</t>
  </si>
  <si>
    <t>TX327</t>
  </si>
  <si>
    <t>Quỹ đất để xây dựng các cơ sở giáo dục trên địa bàn thị xã Hương Trà</t>
  </si>
  <si>
    <t>Đất xây dựng cơ sở thể dục thể thao (DTT)</t>
  </si>
  <si>
    <t>Khu liên hợp thể dục thể thao thị xã</t>
  </si>
  <si>
    <t>TX330</t>
  </si>
  <si>
    <t>đất thể dục thể thao</t>
  </si>
  <si>
    <t>Sân vận động phường</t>
  </si>
  <si>
    <t>TX332</t>
  </si>
  <si>
    <t>Phù hợp phân khu, QH đô thị tỉnh (Bổ sung  diện tích từ 0,90 ha lên thành 2,98 ha)</t>
  </si>
  <si>
    <t>Khu thể thao đa năng, sân bóng đá của xã tại khu mỏ đá trại giam Bình Điền củ</t>
  </si>
  <si>
    <t>TX335</t>
  </si>
  <si>
    <t xml:space="preserve">Xây dựng mới sân thể thao xã (tại thôn 1) </t>
  </si>
  <si>
    <t>TX336</t>
  </si>
  <si>
    <t>Đất thể thao</t>
  </si>
  <si>
    <t>Sân thể thao tại thôn 3</t>
  </si>
  <si>
    <t>TX337</t>
  </si>
  <si>
    <t>DAT_NNK_rungsanxuat</t>
  </si>
  <si>
    <t>Sân thể thao tại thôn Bồ Hòn</t>
  </si>
  <si>
    <t>TX338</t>
  </si>
  <si>
    <t>Đất TDTT</t>
  </si>
  <si>
    <t>Quỹ đất để xây dựng các công trình thể dục thể thao trên địa bàn thị xã Hương Trà</t>
  </si>
  <si>
    <t>Quỹ đất công trình năng lượng trên địa bàn thị xã Hương Trà</t>
  </si>
  <si>
    <t>Đất công trình bưu chính viễn thông (DBV)</t>
  </si>
  <si>
    <t>Bưu điện xã Hương Toàn (lấy điểm trường mầm non cũ)</t>
  </si>
  <si>
    <t>DBV</t>
  </si>
  <si>
    <t>TX342</t>
  </si>
  <si>
    <t>Đất giáo dục</t>
  </si>
  <si>
    <t>Quỹ đất công trình bưu chính viễn thông trên địa bàn thị xã Hương Trà</t>
  </si>
  <si>
    <t>Đất xây dựng kho dự trữ quốc gia (DKG)</t>
  </si>
  <si>
    <t>Xây dựng kho dự trữ quốc gia</t>
  </si>
  <si>
    <t>DKG</t>
  </si>
  <si>
    <t>Đất có di tích lịch sử văn hóa (DDT)</t>
  </si>
  <si>
    <t>Quy hoạch khu di tích Dốc Ông Ầm</t>
  </si>
  <si>
    <t>DDT</t>
  </si>
  <si>
    <t>TX345</t>
  </si>
  <si>
    <t>Đất di tích - tôn giáo</t>
  </si>
  <si>
    <t>Bổ sung diện tích từ 0,06 ha lên thành 0,13 ha</t>
  </si>
  <si>
    <t>Quỹ đất có di tích lịch sử văn hóa trên địa bàn thị xã Hương Trà</t>
  </si>
  <si>
    <t>Đất làm nghĩa trang, nhà tang lễ, nhà hỏa táng (NTD)</t>
  </si>
  <si>
    <t>Đất bãi thải xử lý chất thải (DRA)</t>
  </si>
  <si>
    <t>Điểm trung chuyển tập kết thu gom rác</t>
  </si>
  <si>
    <t>DRA</t>
  </si>
  <si>
    <t>TX348</t>
  </si>
  <si>
    <t>kho tàng bến bãi</t>
  </si>
  <si>
    <t>DAT_DD_HTkhacdothi</t>
  </si>
  <si>
    <t>Khu xử lý rác thải Hương Bình</t>
  </si>
  <si>
    <t>TX347</t>
  </si>
  <si>
    <t>Đất kho tàng bến bãi</t>
  </si>
  <si>
    <t>Đất NDD HTKT Ngoài đô thị</t>
  </si>
  <si>
    <t>Bãi xử lý chất thải rắn vật liệu xây dựng</t>
  </si>
  <si>
    <t>TX349</t>
  </si>
  <si>
    <t>Quỹ đất bãi thải xử lý chất thải trên địa bàn thị xã Hương Trà</t>
  </si>
  <si>
    <t>Mở rộng nghĩa trang phường Tứ Hạ</t>
  </si>
  <si>
    <t>TX351</t>
  </si>
  <si>
    <t>1 phần đất nghĩa địa và cây xanh</t>
  </si>
  <si>
    <t>Quy hoạch nghĩa trang nhân dân phường Hương Văn</t>
  </si>
  <si>
    <t>TX352</t>
  </si>
  <si>
    <t>đất nghĩa trang - đất chưa sử dụng</t>
  </si>
  <si>
    <t>Ranh giới cập nhập theo phân khu (Bổ sung thêm diện tích từ 23,80 ha lên thành 24,17 ha)</t>
  </si>
  <si>
    <t>Quy hoạch nghĩa trang tập trung tại núi Thế Đại</t>
  </si>
  <si>
    <t>TX356</t>
  </si>
  <si>
    <t>Đất nghĩa trang</t>
  </si>
  <si>
    <t>Điều chỉnh ranh giới theo QH đô thị tỉnh + Phân khu</t>
  </si>
  <si>
    <t xml:space="preserve">Quy hoạch đất nghĩa trang nghĩa địa </t>
  </si>
  <si>
    <t>TX355</t>
  </si>
  <si>
    <t>Đất nghĩa địa</t>
  </si>
  <si>
    <t>Nghĩa trang xã Hương Bình</t>
  </si>
  <si>
    <t>TX357</t>
  </si>
  <si>
    <t>Đất nghĩa địa, RSX</t>
  </si>
  <si>
    <t>Điều chỉnh ranh giới theo QH chung xã</t>
  </si>
  <si>
    <t>Quy hoạch đất nghĩa trang xã Bình Điền (2 vị trí)</t>
  </si>
  <si>
    <t>TX358</t>
  </si>
  <si>
    <t>Mở rộng nghĩa địa tập trung tại thôn Hòa Hợp</t>
  </si>
  <si>
    <t>TX359</t>
  </si>
  <si>
    <t>Nghĩa trang, nghĩa địa</t>
  </si>
  <si>
    <t>Đất chợ (DCH)</t>
  </si>
  <si>
    <t>Mở rộng chợ trung tâm Tứ Hạ</t>
  </si>
  <si>
    <t>TX360</t>
  </si>
  <si>
    <t>1 phần đất chợ và đất ở</t>
  </si>
  <si>
    <t>đất chợ</t>
  </si>
  <si>
    <t>Xây dựng chợ mới Hương Vân</t>
  </si>
  <si>
    <t>TX362</t>
  </si>
  <si>
    <t>Xây dựng chợ mới xã Hương Toàn</t>
  </si>
  <si>
    <t>TX361</t>
  </si>
  <si>
    <t>Đất Chợ</t>
  </si>
  <si>
    <t>Xây dựng chợ La Chữ-P.Hương Chữ</t>
  </si>
  <si>
    <t>TX364</t>
  </si>
  <si>
    <t>Mở rộng chợ Bình Điền</t>
  </si>
  <si>
    <t>TX365</t>
  </si>
  <si>
    <t>Cập nhật QH chi tiết</t>
  </si>
  <si>
    <t>Quỹ đất chợ trên địa bàn thị xã Hương Trà</t>
  </si>
  <si>
    <t>Đất sinh hoạt cộng đồng (DSH)</t>
  </si>
  <si>
    <t>DKV</t>
  </si>
  <si>
    <t>Mở rộng nhà sinh hoạt cộng đồng TDP Bàu Đưng</t>
  </si>
  <si>
    <t>TX381</t>
  </si>
  <si>
    <t xml:space="preserve">đất ở </t>
  </si>
  <si>
    <t>Mở rộng nhà sinh hoạt cộng đồng TDP Giáp Ba</t>
  </si>
  <si>
    <t>TX383</t>
  </si>
  <si>
    <t>Mở rộng nhà sinh hoạt cộng đồng TDP Giáp Nhì</t>
  </si>
  <si>
    <t>TX384</t>
  </si>
  <si>
    <t>Nhà sinh hoạt cộng đồng TDP Giáp Thượng 1</t>
  </si>
  <si>
    <t>TX385</t>
  </si>
  <si>
    <t>đất ở - đất cây xanh</t>
  </si>
  <si>
    <t>đất đơn vị ở - đất cây xanh</t>
  </si>
  <si>
    <t>Nhà sinh hoạt cộng đồng Lại Bằng 1</t>
  </si>
  <si>
    <t>TX378</t>
  </si>
  <si>
    <t>Nhóm nhà ở</t>
  </si>
  <si>
    <t>Mở rộng nhà sinh hoạt cộng đồng Sơn Công 2</t>
  </si>
  <si>
    <t>TX379</t>
  </si>
  <si>
    <t>HTXH Văn hóa</t>
  </si>
  <si>
    <t>Nhà sinh hoạt cộng đồng TDP Lai Thành 1</t>
  </si>
  <si>
    <t>TX380</t>
  </si>
  <si>
    <t>Nhà sinh hoạt cộng đồng thôn Dương Sơn</t>
  </si>
  <si>
    <t>TX367</t>
  </si>
  <si>
    <t>Văn hóa, nông nghiệp</t>
  </si>
  <si>
    <t>Nâng diện tích lên 0,30 ha; ranh giới cập nhật theo QH phân khu</t>
  </si>
  <si>
    <t>Nhà sinh hoạt cộng đồng thôn Cổ Lão</t>
  </si>
  <si>
    <t>TX368</t>
  </si>
  <si>
    <t>Văn Hóa, giao thông</t>
  </si>
  <si>
    <t>Nhà sinh hoạt cộng đồng thôn Liễu Cốc Hạ</t>
  </si>
  <si>
    <t>TX369</t>
  </si>
  <si>
    <t>Văn hóa</t>
  </si>
  <si>
    <t>Nhà sinh hoạt cộng đồng thôn Giáp Thượng</t>
  </si>
  <si>
    <t>TX370</t>
  </si>
  <si>
    <t>Đơn vị ở; cây xanh</t>
  </si>
  <si>
    <t>Cập nhật lại ranh giới theo QH phân khu</t>
  </si>
  <si>
    <t>Nhà sinh hoạt cộng đồng thôn Giáp Tây</t>
  </si>
  <si>
    <t>TX371</t>
  </si>
  <si>
    <t xml:space="preserve">Nhà sinh hoạt cộng đồng thôn Giáp Đông </t>
  </si>
  <si>
    <t>TX372</t>
  </si>
  <si>
    <t>Nhà sinh hoạt cộng đồng thôn Triều Sơn Trung (lấy điểm trường mầm non)</t>
  </si>
  <si>
    <t>TX373</t>
  </si>
  <si>
    <t>Nâng cấp, mở rộng nhà sinh hoạt cộng đồng thôn Vân Cù - Nam Thanh</t>
  </si>
  <si>
    <t>TX374</t>
  </si>
  <si>
    <t>Nhà sinh hoạt cộng đồng thôn Giáp Trung</t>
  </si>
  <si>
    <t>TX375</t>
  </si>
  <si>
    <t>Nhà sinh hoạt cộng đồng thôn Giáp Kiền (lấy điểm trường mầm non)</t>
  </si>
  <si>
    <t>TX376</t>
  </si>
  <si>
    <t>Văn hóa; giao thông</t>
  </si>
  <si>
    <t>Nhà sinh hoạt cộng đồng thôn An Thuận (lấy cơ sở trường tiểu học số 1)</t>
  </si>
  <si>
    <t>TX377</t>
  </si>
  <si>
    <t>Nhà sinh hoạt cộng đồng TDP Phụ Ổ 1</t>
  </si>
  <si>
    <t>TX392</t>
  </si>
  <si>
    <t>Đất văn hóa</t>
  </si>
  <si>
    <t>Đất NNK chưa sử dụng</t>
  </si>
  <si>
    <t>Nhà sinh hoạt cộng đồng TDP Phụ Ổ 2</t>
  </si>
  <si>
    <t>TX393</t>
  </si>
  <si>
    <t>Điều chỉnh sang vị trí mới</t>
  </si>
  <si>
    <t>Nhà SHVH La Chữ Thượng</t>
  </si>
  <si>
    <t>TX612</t>
  </si>
  <si>
    <t>Nhà SHVH Quê Chữ (Lấy trường mầm non Quê Chữ cũ)</t>
  </si>
  <si>
    <t>TX613</t>
  </si>
  <si>
    <t>TX614</t>
  </si>
  <si>
    <t>Lấy đất DSH</t>
  </si>
  <si>
    <t>Nhà SHVH La Chữ Đông</t>
  </si>
  <si>
    <t>TX615</t>
  </si>
  <si>
    <t>Nhà SHVH La Chữ Nam</t>
  </si>
  <si>
    <t>TX616</t>
  </si>
  <si>
    <t>Phù hợp phân khu, QH đô thị tỉnh (Bổ sung quy hoạch)</t>
  </si>
  <si>
    <t>Nhà SHVH An Đô (Lấy trường mầm non An Đô)</t>
  </si>
  <si>
    <t>TX617</t>
  </si>
  <si>
    <t>Nhà sinh hoạt cộng đồng thôn 1</t>
  </si>
  <si>
    <t>TX394</t>
  </si>
  <si>
    <t>Điều chỉnh sang vị trí mới, gần sân thể theo, phù hợp QH đô thị tỉnh (đất đơn vị ở)</t>
  </si>
  <si>
    <t>Nhà truyền thống xã Bình Tiến (thôn 3)</t>
  </si>
  <si>
    <t>TX397</t>
  </si>
  <si>
    <t>nhà truyền thống</t>
  </si>
  <si>
    <t xml:space="preserve"> Nhà sinh hoạt cộng đồng thôn Thuận Lợi</t>
  </si>
  <si>
    <t>Phù hợp QH chung xã , QH đô thị tỉnh (Bổ sung quy hoạch)</t>
  </si>
  <si>
    <t>Nhà sinh hoạt cộng đồng thôn Tân Thọ</t>
  </si>
  <si>
    <t>TX398</t>
  </si>
  <si>
    <t>Nhà văn hóa</t>
  </si>
  <si>
    <t>Nhà sinh hoạt cộng đồng thôn Tam Hiệp</t>
  </si>
  <si>
    <t>TX399</t>
  </si>
  <si>
    <t>Đất trồng trọt khác (lâu năm); Đất HTKT khu cách ly</t>
  </si>
  <si>
    <t>Phù hợp QH chung xã</t>
  </si>
  <si>
    <t>Nhà sinh hoạt cộng đồng thôn Hòa Hợp</t>
  </si>
  <si>
    <t>TX400</t>
  </si>
  <si>
    <t>Nhà Văn hóa, giao thông</t>
  </si>
  <si>
    <t>Mở rộng nhà sinh hoạt cộng đồng thôn Hòa Dương</t>
  </si>
  <si>
    <t>TX401</t>
  </si>
  <si>
    <t>Nhà văn hóa;Đất trồng trọt khác (hằng năm)</t>
  </si>
  <si>
    <t>Phù hợp QH chung xã,</t>
  </si>
  <si>
    <t>2021-2031</t>
  </si>
  <si>
    <t>Mở rộng Nhà sinh hoạt cộng đồng thôn Phú Tuyên</t>
  </si>
  <si>
    <t>TX601</t>
  </si>
  <si>
    <t>Đất khu vui chơi giải trí công cộng (DKV)</t>
  </si>
  <si>
    <t>Quỹ đất sinh hoạt cộng đồng trên địa bàn thị xã Hương Trà</t>
  </si>
  <si>
    <t>Công viên cây xanh xã Hương Toàn (Đối diện UBND xã)</t>
  </si>
  <si>
    <t>TX404</t>
  </si>
  <si>
    <t>Cây xanh CC đô thị</t>
  </si>
  <si>
    <t>Công viên văn hóa (ngã ba đường Nguyễn Chí Thanh với đường WB)</t>
  </si>
  <si>
    <t>TX405</t>
  </si>
  <si>
    <t>Đơn vị ở; giao thông; cây xanh cc</t>
  </si>
  <si>
    <t>Đơn vị ở; giao thông</t>
  </si>
  <si>
    <t>TX406</t>
  </si>
  <si>
    <t>HTXH, cây xanh cc, DVO</t>
  </si>
  <si>
    <t>Đất cây xanh trên chợ cũ</t>
  </si>
  <si>
    <t>Điểm vui chơi, giải trí dành cho trẻ em</t>
  </si>
  <si>
    <t>2023-2025</t>
  </si>
  <si>
    <t>TX407</t>
  </si>
  <si>
    <t>Đất công cộng</t>
  </si>
  <si>
    <t xml:space="preserve">Công viên cây xanh </t>
  </si>
  <si>
    <t>TX408</t>
  </si>
  <si>
    <t>Đất cây xanh, đất ở</t>
  </si>
  <si>
    <t xml:space="preserve">Đất cây xanh CC </t>
  </si>
  <si>
    <t>Điều chỉnh ranh giới theo QH đô thị tỉnh</t>
  </si>
  <si>
    <t xml:space="preserve">Công viên trung tâm Bình Điền </t>
  </si>
  <si>
    <t>TX410</t>
  </si>
  <si>
    <t>đất cây xanh đơn vị ở</t>
  </si>
  <si>
    <t>Công viên cây xanh cặp bờ phía Tây Khe Điêng (Đông Hòa)</t>
  </si>
  <si>
    <t>TX411</t>
  </si>
  <si>
    <t>DAT_DD_Cayxanhccdothi và HT_DAT_DD_donvio</t>
  </si>
  <si>
    <t>Công viên cây xanh cạnh khu nhà truyền thống các dân tộc (thôn 3)</t>
  </si>
  <si>
    <t>TX412</t>
  </si>
  <si>
    <t>DAT_DD_Cayxanhccdothi</t>
  </si>
  <si>
    <t>Quỹ đất khu vui chơi giải trí công cộng</t>
  </si>
  <si>
    <t>Đất công viên cây xanh và dãi cây xanh cách ly</t>
  </si>
  <si>
    <t>Theo QH phân khu; QH chung xã; QH đô thị tỉnh</t>
  </si>
  <si>
    <t>Đất ở tại nông thôn (ONT)</t>
  </si>
  <si>
    <t>Đất ở thôn Bình Sơn (dọc theo tỉnh lộ 16)-xóm Mới</t>
  </si>
  <si>
    <t>ONT</t>
  </si>
  <si>
    <t>TX415</t>
  </si>
  <si>
    <t>Đất ở làng xóm chỉnh trang, đất nông nghiệp</t>
  </si>
  <si>
    <t>Đất ở, RSX</t>
  </si>
  <si>
    <t>Điều chỉnh theo QH chung xã, phần vị trí không phù hợp trả lại hiện trạng</t>
  </si>
  <si>
    <t>Đất ở xen ghép thôn Bình Sơn</t>
  </si>
  <si>
    <t>TX417</t>
  </si>
  <si>
    <t>Đất ở</t>
  </si>
  <si>
    <t>Đất ở thôn Quang Lộc (sát sân vận động)</t>
  </si>
  <si>
    <t>TX419</t>
  </si>
  <si>
    <t xml:space="preserve">Đất cây xanh, </t>
  </si>
  <si>
    <t>Đất ở thôn Bình Sơn (dọc đường vào lòng hồ thủy điện Hương Điền)</t>
  </si>
  <si>
    <t>TX420</t>
  </si>
  <si>
    <t>Đất ở, đất hỗn hợp</t>
  </si>
  <si>
    <t>Đất ở xen ghép thôn Hải Tân</t>
  </si>
  <si>
    <t>TX421</t>
  </si>
  <si>
    <t>Khu quy hoạch đất ở tại thôn Đông Hòa, xã Bình Điền (Nay là xã Bình Tiến) (trước mặt bệnh viện Đa khoa Bình Điền</t>
  </si>
  <si>
    <t>TX422</t>
  </si>
  <si>
    <t>Khu dân cư tại thôn Thuận Lợi</t>
  </si>
  <si>
    <t>TX423</t>
  </si>
  <si>
    <t>Quy hoạch đất ở tại thôn Đông Hòa</t>
  </si>
  <si>
    <t>TX424</t>
  </si>
  <si>
    <t>Quy hoạch đất ở tại thôn 1</t>
  </si>
  <si>
    <t>TX425</t>
  </si>
  <si>
    <t>Quy hoạch đất ở tại thôn 2</t>
  </si>
  <si>
    <t>TX426</t>
  </si>
  <si>
    <t>Quy hoạch đất ở tại thôn 3</t>
  </si>
  <si>
    <t>TX427</t>
  </si>
  <si>
    <t>Quy hoạch đất ở tại thôn 4</t>
  </si>
  <si>
    <t>TX428</t>
  </si>
  <si>
    <t>Quy hoạch đất ở dọc hai bên QL 49A</t>
  </si>
  <si>
    <t>TX430</t>
  </si>
  <si>
    <t>Quy hoạch đất ở dọc hai bên dọc tỉnh lộ 16</t>
  </si>
  <si>
    <t>TX431</t>
  </si>
  <si>
    <t>Quy hoạch đất ở dọc hai bên dọc các tuyến đường nội thị, trục đường giao thông nông thôn</t>
  </si>
  <si>
    <t>TX432</t>
  </si>
  <si>
    <t>Đất ở xen ghép thôn Thuận Lợi</t>
  </si>
  <si>
    <t>TX433</t>
  </si>
  <si>
    <t>Quy hoạch đất ở thôn Thuận Lộc</t>
  </si>
  <si>
    <t>TX434</t>
  </si>
  <si>
    <t>Đất ở xen ghép thôn An Vinh</t>
  </si>
  <si>
    <t>TX435</t>
  </si>
  <si>
    <t>Đất ở thôn Phú Điền</t>
  </si>
  <si>
    <t>TX436</t>
  </si>
  <si>
    <t>Đất ở thôn 5</t>
  </si>
  <si>
    <t>TX438</t>
  </si>
  <si>
    <t>Đất ở thôn An Vinh</t>
  </si>
  <si>
    <t>TX439</t>
  </si>
  <si>
    <t>HT_DAT_DD_donvio và DAT_NNK_nongnghiep</t>
  </si>
  <si>
    <t>Theo QH chung xã, đất ở (điều chỉnh ranh giới, trả lại hiện trạng đất NTD 1 phần)</t>
  </si>
  <si>
    <t>Quy hoạch đất ở tại thôn 3 (gần nhà VH truyền thống)</t>
  </si>
  <si>
    <t>TX440</t>
  </si>
  <si>
    <t>Đất cây xanh thể dục thể thao xã</t>
  </si>
  <si>
    <t>TX409</t>
  </si>
  <si>
    <t>TDTT</t>
  </si>
  <si>
    <t>Đất ở thôn Thọ Bình cũ (Tân Thọ)</t>
  </si>
  <si>
    <t>TX441</t>
  </si>
  <si>
    <t>Đất ở; cụm công nghiệp</t>
  </si>
  <si>
    <t>Tổng diện tích 4,75 ha, cắt giảm còn 2,05 ha diện tích còn lại 2,70 ha chuyển sang đất cụm công nghiệp theo QH đô thị tỉnh</t>
  </si>
  <si>
    <t>Đất ở thôn Hòa Dương</t>
  </si>
  <si>
    <t>TX443</t>
  </si>
  <si>
    <t>Đất ở thôn Tam Hiệp</t>
  </si>
  <si>
    <t>TX444</t>
  </si>
  <si>
    <t>Đất ở mới; đất HTKT khu cách ly</t>
  </si>
  <si>
    <t>Đất hỗn hợp; nông nghiệp</t>
  </si>
  <si>
    <t>Đất ở thôn Hòa Hợp</t>
  </si>
  <si>
    <t>TX445</t>
  </si>
  <si>
    <t>Đất ở xen ghép thôn Tân Thọ</t>
  </si>
  <si>
    <t>TX446</t>
  </si>
  <si>
    <t>Đất ở xen ghép thôn Tam Hiệp</t>
  </si>
  <si>
    <t>TX447</t>
  </si>
  <si>
    <t>Đất ở xen ghép thôn Hòa Hợp</t>
  </si>
  <si>
    <t>TX448</t>
  </si>
  <si>
    <t>Đất ở xen ghép thôn Phú Tuyên</t>
  </si>
  <si>
    <t>KH 2021 
(0,45 ha)</t>
  </si>
  <si>
    <t>TX449</t>
  </si>
  <si>
    <t>Đất ở thôn Bồ Hòn</t>
  </si>
  <si>
    <t>TX450</t>
  </si>
  <si>
    <t>Đất ở xen ghép tại thôn Thọ Bình (Tân Thọ)</t>
  </si>
  <si>
    <t>TX451</t>
  </si>
  <si>
    <t>Đất ở xen ghép thôn Tân Thọ (lấy trường mầm non cũ)</t>
  </si>
  <si>
    <t>TX452</t>
  </si>
  <si>
    <t>Đất ở xen ghép thôn bồ hòn</t>
  </si>
  <si>
    <t>TX600</t>
  </si>
  <si>
    <t>Đất ở tại đô thị (ODT)</t>
  </si>
  <si>
    <t>Dự án Khu dân cư phía Tây Nam quốc lộ 1-Tứ Hạ-Hương Trà-tỉnh Thừa Thiên Huế</t>
  </si>
  <si>
    <t>TX453</t>
  </si>
  <si>
    <t>Khu dân cư Tứ Hạ- Hương Văn</t>
  </si>
  <si>
    <t>Phường Tứ Hạ; 
Phường Hương Văn</t>
  </si>
  <si>
    <t>TX454</t>
  </si>
  <si>
    <t>Hạ tầng kỹ thuật khu dân cư vùng Ép Lạc cũ TDP 9 (giai đoạn 2)</t>
  </si>
  <si>
    <t>TX455</t>
  </si>
  <si>
    <t>Hạ tầng kỹ thuật khu quy hoạch tổ dân phố 3</t>
  </si>
  <si>
    <t>TX456</t>
  </si>
  <si>
    <t>Đất ở xen ghép tổ dân phố 4</t>
  </si>
  <si>
    <t>TX457</t>
  </si>
  <si>
    <t>Đất ở xen ghép tại TDP 7; TDP 3; và TDP 4</t>
  </si>
  <si>
    <t>TX458</t>
  </si>
  <si>
    <t>Đất ở tổ dân phố 8 (sát sân bóng, vùng lương thực cũ)</t>
  </si>
  <si>
    <t>TX459</t>
  </si>
  <si>
    <t>Đất ở xen ghép TDP 8</t>
  </si>
  <si>
    <t>TX460</t>
  </si>
  <si>
    <t>Đất ở xen ghép TDP 8 (lấy đất của tập thể giáo dục cũ)</t>
  </si>
  <si>
    <t>TX461</t>
  </si>
  <si>
    <t>Đất ở TDP 8 (lấy tập thể ngoại thương cũ)</t>
  </si>
  <si>
    <t>TX463</t>
  </si>
  <si>
    <t>Đất ở tổ dân phố 1</t>
  </si>
  <si>
    <t>TX464</t>
  </si>
  <si>
    <t>Đất ở xen ghép tổ dân phố 2 (lấy nhà sinh hoạt cộng đồng)</t>
  </si>
  <si>
    <t>TX465</t>
  </si>
  <si>
    <t>Đất ở xen ghép tổ dân phố 3</t>
  </si>
  <si>
    <t>TX466</t>
  </si>
  <si>
    <t>Dự án khu dân cư TDP 4 phường Tứ Hạ (Sát đường Phú Ốc)</t>
  </si>
  <si>
    <t>TX467</t>
  </si>
  <si>
    <t>Đổi tên: Dự án khu dân cư TDP 4 phường Tứ Hạ (Sát đường Phú Ốc)</t>
  </si>
  <si>
    <t>Đất ở TDP 5 (Đối diện phường THPT Hương Trà)</t>
  </si>
  <si>
    <t>TX468</t>
  </si>
  <si>
    <t>Đất ở TDP 8 (gần Đài tưởng niệm)</t>
  </si>
  <si>
    <t>TX469</t>
  </si>
  <si>
    <t>Đất ở TDP 2 (dọc đường Tôn Thất Bách)</t>
  </si>
  <si>
    <t>TX470</t>
  </si>
  <si>
    <t>Đất ở TDP 2 (sát cầu An Lỗ)</t>
  </si>
  <si>
    <t>TX471</t>
  </si>
  <si>
    <t>Giao đất tái định cư tại tổ dân phố 6, phường Tứ Hạ</t>
  </si>
  <si>
    <t>TX472</t>
  </si>
  <si>
    <t>Di dời tái định cư do ảnh hưởng môi trường nhà máy xi măng Luks Việt Nam (TDP 9-Phường Tứ Hạ; TDP Giáp Thượng 1-phường Hương Văn)</t>
  </si>
  <si>
    <t>Phường Tứ Hạ
Phường Hương Văn</t>
  </si>
  <si>
    <t>TX549</t>
  </si>
  <si>
    <t>Hạ tầng khu dân cư TDP Giáp Tư</t>
  </si>
  <si>
    <t>TX483</t>
  </si>
  <si>
    <t>đơn vị ở</t>
  </si>
  <si>
    <t>Khu dân cư xen ghép Giáp Nhất</t>
  </si>
  <si>
    <t>TX484</t>
  </si>
  <si>
    <t>Khu dân cư xen ghép Sen Thượng - Giáp Tư</t>
  </si>
  <si>
    <t>TX485</t>
  </si>
  <si>
    <t>Khu dân cư Kiện Thượng</t>
  </si>
  <si>
    <t>TX486</t>
  </si>
  <si>
    <t xml:space="preserve">Khu dân cư Nát Mả </t>
  </si>
  <si>
    <t>TX487</t>
  </si>
  <si>
    <t>Khu dân cư Ruộng Cà (gđ3)</t>
  </si>
  <si>
    <t>TX489</t>
  </si>
  <si>
    <t>Đất ở xen ghép TDP Giáp Thượng 1</t>
  </si>
  <si>
    <t>TX490</t>
  </si>
  <si>
    <t>Hạ tầng khu quy hoạch Bố Chi (giai đoạn 2)</t>
  </si>
  <si>
    <t>TX491</t>
  </si>
  <si>
    <t>Đất ở xen ghép TDP Giáp Thượng 2</t>
  </si>
  <si>
    <t>TX492</t>
  </si>
  <si>
    <t xml:space="preserve">Tổng diện tích 0,75 ha, cắt giảm diện tích xuống còn 0,19 ha, diện tích còn lại 0,56 ha chuyển sang đất giáo dục theo QH phân khu. </t>
  </si>
  <si>
    <t>Khu dân cư Ruộng Cà (gđ2)</t>
  </si>
  <si>
    <t>TX494</t>
  </si>
  <si>
    <t>đất TMDV- đất cây xanh - đất ở</t>
  </si>
  <si>
    <t>đất TMDV - đất đơn vị ở</t>
  </si>
  <si>
    <t>Tổng diện tích 7.50 ha, cắt giảm diện tích xuống còn 4,32 ha, diện tích còn lại 3,18 ha chuyển sang đất TMDV theo QH phân khu. (Lấy ranh giới theo phân khu)</t>
  </si>
  <si>
    <t>Xây dựng mới trụ sở Viện kiểm sát nhân dân thị xã Hương Trà</t>
  </si>
  <si>
    <t>TSC</t>
  </si>
  <si>
    <t>TX554</t>
  </si>
  <si>
    <t>đất trụ sở cơ quan</t>
  </si>
  <si>
    <t>Trụ sở Kho bạc Nhà nước Hương Trà</t>
  </si>
  <si>
    <t>TX555</t>
  </si>
  <si>
    <t>Mở rộng Trụ sở UBND phường</t>
  </si>
  <si>
    <t>TX556</t>
  </si>
  <si>
    <t>Đất ở tổ dân phố Lai Thành 1</t>
  </si>
  <si>
    <t>TX473</t>
  </si>
  <si>
    <t>Hạ tầng khu phân lô đất ở tại xứ Châu Hoằng, TDP Lại Bằng 2</t>
  </si>
  <si>
    <t>KH 2022 (0.87 ha)</t>
  </si>
  <si>
    <t>TX477</t>
  </si>
  <si>
    <t>Nhóm nhà ở, đất nông nghiệp</t>
  </si>
  <si>
    <t>Đơn vị ở, đất nông nghiệp</t>
  </si>
  <si>
    <t>Đất ở xen ghép tại xứ Đồng Đạc Dài, TDP Sơn Công 1</t>
  </si>
  <si>
    <t>TX478</t>
  </si>
  <si>
    <t>Đất ở đấu giá được chuyển từ trường mầm non Hương Vân (TDP Long Khê) và trường tiểu học Hương Vân (TDP Sơn Công 1) (2 điểm)</t>
  </si>
  <si>
    <t>TX479</t>
  </si>
  <si>
    <t>Đất ở dọc hai bên đường Trần Văn Trà nối dài</t>
  </si>
  <si>
    <t>TX480</t>
  </si>
  <si>
    <t>Đất dự trữ, đất nông nghiệp, HTKT bãi đổ xe</t>
  </si>
  <si>
    <t>Đất nông nghiệp, đất chưa sử dụng, đất đơn vị ở</t>
  </si>
  <si>
    <t>Đất ở TDP Sơn Công 2 và TDP Long Khê</t>
  </si>
  <si>
    <t>TX481</t>
  </si>
  <si>
    <t>Đất ở thôn Dương Sơn</t>
  </si>
  <si>
    <t>TX536</t>
  </si>
  <si>
    <t>Đất ở thôn Cổ Lão (4 vị trí)</t>
  </si>
  <si>
    <t>TX537</t>
  </si>
  <si>
    <t>Đất ở thôn Liễu Cốc Hạ</t>
  </si>
  <si>
    <t>TX538</t>
  </si>
  <si>
    <t>Đất ở thôn Triều Sơn Trung</t>
  </si>
  <si>
    <t>TX539</t>
  </si>
  <si>
    <t>Đất ở thôn An Thuận</t>
  </si>
  <si>
    <t>TX540</t>
  </si>
  <si>
    <t>Đất ở thôn Vân Cù - Nam Thanh</t>
  </si>
  <si>
    <t>TX541</t>
  </si>
  <si>
    <t>Đất ở tại thôn Giáp Tây</t>
  </si>
  <si>
    <t>TX542</t>
  </si>
  <si>
    <t>Đơn vị ở (1 phần Cây xanh Đô thị)</t>
  </si>
  <si>
    <t>Giiữ nguyên (trừ ranh giới của đất Cây xanh)</t>
  </si>
  <si>
    <t>Đất ở xen ghép trong khu dân cư tại thôn Giáp Đông</t>
  </si>
  <si>
    <t>KH 2022
 (0.13 ha)</t>
  </si>
  <si>
    <t>TX543</t>
  </si>
  <si>
    <t>Đất ở xen ghép trong khu dân cư tại thôn Giáp Trung</t>
  </si>
  <si>
    <t>TX544</t>
  </si>
  <si>
    <t>Đất ở thôn Giáp Đông</t>
  </si>
  <si>
    <t>TX545</t>
  </si>
  <si>
    <t>Đất ở tại thôn Giáp Trung</t>
  </si>
  <si>
    <t>TX546</t>
  </si>
  <si>
    <t>Đất ở tại thôn Giáp Thượng</t>
  </si>
  <si>
    <t>TX547</t>
  </si>
  <si>
    <t>Nông nghiệp, đất ở</t>
  </si>
  <si>
    <t>Đơn vị ở, nông nghiệp</t>
  </si>
  <si>
    <t>Lấy ranh giới theo QH phân khu</t>
  </si>
  <si>
    <t>Đất ở thôn Giáp Kiền</t>
  </si>
  <si>
    <t>TX548</t>
  </si>
  <si>
    <t>Lấy theo ranh giới phân khu (loại bỏ phần đất cây xanh)</t>
  </si>
  <si>
    <t>Đất ở tổ dân phố 9,10 (Phụ Ổ 2+ An Đô)</t>
  </si>
  <si>
    <t>TX526</t>
  </si>
  <si>
    <t>Tổng diện tích 2,40 ha, cắt giảm diện tích còn 0,45 ha, diện tích còn lại 1,95 ha chuyển sang đất TMDV theo QH phân khu</t>
  </si>
  <si>
    <t>Đất ở khu trung tâm (La Chữ Đông)</t>
  </si>
  <si>
    <t>TX527</t>
  </si>
  <si>
    <t>Đất ở tại tổ dân phố 3 (La Chữ Trung)</t>
  </si>
  <si>
    <t>TX528</t>
  </si>
  <si>
    <t>Tổng diện tích 0,62 ha, giảm diện tích còn 0,47 ha, diện tích còn lại 0,15 ha chuyển sang đất công viên cây xanh theo QH phân khu</t>
  </si>
  <si>
    <t>Đất ở xen ghép TDP 11 (An Đô)</t>
  </si>
  <si>
    <t>TX529</t>
  </si>
  <si>
    <t>Đất ở xen ghép TDP 1 (Quê Chữ)-giáp Hương Toàn</t>
  </si>
  <si>
    <t>TX530</t>
  </si>
  <si>
    <t>Đất ở tại tổ dân phố Quê Chữ -giáp xóm Tháp Hương Xuân</t>
  </si>
  <si>
    <t>TX531</t>
  </si>
  <si>
    <t>Đất ở, đất dịch vụ</t>
  </si>
  <si>
    <t>Tổng diện tích 2,30 ha, giảm diện tích còn 2,11 ha, diện tích còn lai 0,19 ha chuyển sang đất TMDV theo QHPK</t>
  </si>
  <si>
    <t>Đất ở tại tổ dân phố Phụ Ổ 1 (dọc đường Phan Kế Toại)</t>
  </si>
  <si>
    <t>TX532</t>
  </si>
  <si>
    <t>Để lại theo QHSDĐ để xin ý kiến</t>
  </si>
  <si>
    <t>Khu quy hoạch phân lô đất ở  tại tổ dân phố La Chữ Nam, phường Hương Chữ</t>
  </si>
  <si>
    <t>KH 2022 
(0.5 ha)</t>
  </si>
  <si>
    <t>TX533</t>
  </si>
  <si>
    <t>Đổi tên: Khu quy hoạch phân lô đất ở  tại tổ dân phố La Chữ Nam, phường Hương Chữ</t>
  </si>
  <si>
    <t>Đất ở xen ghép tại TDP 2 (khu La Chữ Thượng)</t>
  </si>
  <si>
    <t>TX534</t>
  </si>
  <si>
    <t>Hạ tầng khu dân cư La Chữ Thượng (sau lưng UB)</t>
  </si>
  <si>
    <t>1,67</t>
  </si>
  <si>
    <t>TX535</t>
  </si>
  <si>
    <t>Đất NNK chưa sử dụng; đất ở</t>
  </si>
  <si>
    <t>Đất NNK chưa sử dụng; đất đơn vị ở</t>
  </si>
  <si>
    <t>Tổng diện tích 3,10 ha, giảm diện tích còn 1,67 ha, diện tích còn lai 1,43 ha không phù hợp QHPK</t>
  </si>
  <si>
    <t>Khu tái định cư Giáp Thượng 1</t>
  </si>
  <si>
    <t>Hạ tầng kỹ thuật các khu dân cư trên địa bàn thị xã Hương Trà</t>
  </si>
  <si>
    <t>ODT,ONT</t>
  </si>
  <si>
    <t xml:space="preserve">Chuyển mục đích sử dụng đất vườn ao liền kề đất ở trong cùng một thửa đất sang đất ở trên địa bàn thị xã Hương Trà </t>
  </si>
  <si>
    <t xml:space="preserve">Chuyển mục đích sử dụng đất từ đất nông nghiệp xen kẽ trong khu dân cư sang đất ở của hộ gia đình, cá nhân trên địa bàn thị xã Hương Trà (trừ đất nông nghiệp giao theo Nghị định số 64-CP ngày 27/9/1993 của Chính phủ) </t>
  </si>
  <si>
    <t>Đất xây dựng trụ sở cơ quan (TSC)</t>
  </si>
  <si>
    <t>Mở rộng trụ sở UBND phường</t>
  </si>
  <si>
    <t>TX482,1</t>
  </si>
  <si>
    <t>Mở rộng đất trụ sở HĐND và UBND xã Hương Toàn (lấy đất cơ sở y tế)</t>
  </si>
  <si>
    <t>TX553</t>
  </si>
  <si>
    <t>Quỹ đất xây dựng trụ sở cơ quan trên địa bàn thị xã Hương Trà</t>
  </si>
  <si>
    <t>Quỹ đất xây dựng trụ sở của tổ chức sự nghiệp trên địa bàn thị xã Hương Trà</t>
  </si>
  <si>
    <t>DỰ ÁN KÊU GỌI XÚC TIẾN ĐẦU TƯ (Đất hỗn hợp)</t>
  </si>
  <si>
    <t>Dự án dọc Quốc lộ 1A tại phường Tứ Hạ, thị xã Hương Trà</t>
  </si>
  <si>
    <t>Dự án khu đô thị tại Hương Toàn-Hương Chữ</t>
  </si>
  <si>
    <t>Xã Hương Toàn, 
Phường Hương Chữ</t>
  </si>
  <si>
    <t>Dự án khu đô thị mới Trung tâm phường Hương Văn</t>
  </si>
  <si>
    <t xml:space="preserve">Dự án khu đô thị Royal </t>
  </si>
  <si>
    <t>Khu đô thị thương mại dịch vụ cao cấp tại phường Hương Vinh, thành phố Huế và xã Hương Toàn, thị xã Hương Trà</t>
  </si>
  <si>
    <t>Phường Hương Vinh, thành phố Huế và 
xã Hương Toàn,
 thị xã Hương Trà</t>
  </si>
  <si>
    <t>Khu dân cư phía Bắc phường An Hoà, Hương Sơ, Hương Vinh, thành phố Huế và phường Hương Toàn, thị xã Hương Trà</t>
  </si>
  <si>
    <t xml:space="preserve"> Phường Hương Sơ, An Hoà, Hương Vinh, thành phố Huế và thị xã Hương Trà</t>
  </si>
  <si>
    <t>Quyết định số 2780/QĐ-UBND ngày 02/11/2020 của UBND tỉnh phê duyệt nhiệm vụ quy hoạch phân khu</t>
  </si>
  <si>
    <t>Dự án Khu đô thị sinh thái tại Bàu Sen</t>
  </si>
  <si>
    <t xml:space="preserve">Khu đô thị và dân cư tại khu vực Hương Toàn, thị xã Hương Trà </t>
  </si>
  <si>
    <t>Khu đô thị, du lịch nghỉ dưỡng sinh thái và sân golf tại khu vực xã Hương Thọ, thành phố Huế và xã Bình Thành, thị xã Hương Trà.</t>
  </si>
  <si>
    <t>Xã Hương Thọ
 (Thành phố Huế);
Xã Bình Thành
 (Thị xã Hương Trà</t>
  </si>
  <si>
    <t xml:space="preserve"> Đất nông nghiệp khác (Phần đất nhận lại từ công ty giống cây trồng)</t>
  </si>
  <si>
    <t>TX572</t>
  </si>
  <si>
    <t>Đổi tên: Đất nông nghiệp khác (Phần đất nhận lại từ công ty giống cây trồng)</t>
  </si>
  <si>
    <t>I</t>
  </si>
  <si>
    <t>II</t>
  </si>
  <si>
    <t>III</t>
  </si>
  <si>
    <t>Quốc lộ 49D từ Cảng Điền Lộc đến QL.49, Hương Trà, dài khoảng 72km quy mô đường cấp IV 2-4 làn xe. Tuyến đi theo ĐT.16 đến QL.1 đi tiếp ĐT.8C, một đoạn ĐT.11, tiếp tục đi trùng với ĐT.8C cắt ĐT.4, tuyến đi trùng 1 đoạn ĐT.4 gặp ĐT.8C, tiếp tục đi trùng QL.8C kết thúc tại cảng Điền Lộc</t>
  </si>
  <si>
    <t>86,40</t>
  </si>
  <si>
    <t>2021-2030, tần nhìn đến 2050</t>
  </si>
  <si>
    <t>Bổ sung quy hoach theo quy hoạch tỉnh</t>
  </si>
  <si>
    <t>Huyện Quảng Điện; Phong Điền; Thị xã Hương Trà</t>
  </si>
  <si>
    <t>Đường tỉnh 16B (Quy hoạch mới): Điểm đầu giao với QL.49F tại xá Phong Xuân, huyện Phong Điển, điểm cuối giao ĐT.16 tại phường Hương Xuân, thị xã Hương Trà. Chiều dài khoảng 20 km.</t>
  </si>
  <si>
    <t xml:space="preserve">Đường tỉnh 16C (Quy hoạch mới): Điểm đầu giao với QL.49E tại xã Hương Sơn, huyện Nam Đông, điểm cuối giao ĐT.12D xã Bình Thành, thị xã Hương Trà. Chiều dài tuyến khoảng 38,8km. Quy hoạch đến năm 2030 quy mô tối thiểu đường cấp IV, 02 làn xe.   </t>
  </si>
  <si>
    <t>Đưởng tỉnh 24 ( quy hoạch mới kết nối QL.1- ĐT.16): Điển đầu giao QL.1 tại thị xã Hương Trà, điểm cuối giao ĐT.16 tại xã Hương Vân, thị xã Hương Trà. Với chiều dài khoảng 10,7 km.</t>
  </si>
  <si>
    <t>Đường tỉnh 29 (đường tỉnh xây dựng mới): Điểm đầu Giao QL.1 phường Tây Lộc. TP. Huế, điểm cuối  ĐT.16 xã Hương Bình, thị xã Hương Trà, toàn tuyến chiều dài khoảng 13,5km (không kể đoạn trùng khoảng 2,3km QL.1 tuyến tránh TP. Huế). Quy hoạch đến năm 2030, xây dựng mới toàn tuyến đạt quy mô tối thiểu đường cấp IV/ĐB, 2 làn xe.</t>
  </si>
  <si>
    <t>Huyện Phong Điền; Thị xã Hương Trà</t>
  </si>
  <si>
    <t>Huyện Nam Đông; Thị xã Hương Trà</t>
  </si>
  <si>
    <t xml:space="preserve"> Thị xã Hương Trà</t>
  </si>
  <si>
    <t>TP Huế; Thị xã Hương Trà</t>
  </si>
  <si>
    <t>17,82</t>
  </si>
  <si>
    <t>34,92</t>
  </si>
  <si>
    <t>9,63</t>
  </si>
  <si>
    <t>12,15</t>
  </si>
  <si>
    <t xml:space="preserve"> Tuyến đường kết nối Quảng Điền - Hương Trà - Thành phố Huế: Điểm đầu nút giao ĐT.11A và ĐT.8C, điểm cuối giao ĐT.4. Tổng chiều dài khoảng 3,2 km, quy hoạch tuyến đạt quy mô tối thiểu đường cấp III-IV/ĐB, 2-4 làn xe</t>
  </si>
  <si>
    <t>Tuyến đường kết nối đô thị mới Thanh Hà, huyện Quảng Điền với thị xã Hương Trà và thành phố Huế: Điểm đầu giao giao QL.49B huyện Quảng Điền điểm cuối giao ĐT.8B tại xã Hương Toàn, thị xã Hương Trà, tổng chiều dài 6,8 km, quy hoạch tuyến đạt quy mô tối thiểu đường cấp IV/ĐB</t>
  </si>
  <si>
    <t xml:space="preserve">Đường kết nối liên thị xã Hương Trà – Quảng Điền – Phá Tam Giang: Giao ĐT.11A huyện Quảng Điền, điểm cuối giao ĐT.4 huyện Quảng Điền với tổng chiều dài khoảng 4.3 km, quy hoạch tuyến đạt quy mô tối thiểu đường cấp IV/ĐB. </t>
  </si>
  <si>
    <t xml:space="preserve">  QH tỉnh TTH gđ 2021-2030, tầm nhìn đến 2050</t>
  </si>
  <si>
    <t>Phòng Kinh tế</t>
  </si>
  <si>
    <t>CNT</t>
  </si>
  <si>
    <t>Khu chăn nuôi tập trung vị trí 1 thôn Thuận Lợi</t>
  </si>
  <si>
    <t>Khu chăn nuôi tập trung vị trí 2 thôn Thuận Lợi</t>
  </si>
  <si>
    <t>Phòng Kinh tế đề xuất (Bổ sung quy hoạch)</t>
  </si>
  <si>
    <t>Phường đề xuất mới (Phân khu đất chưa sử dụng). Bổ sung quy hoạch</t>
  </si>
  <si>
    <t>3,84</t>
  </si>
  <si>
    <t>6,12</t>
  </si>
  <si>
    <t>3,87</t>
  </si>
  <si>
    <t>TP Huế; Quảng Điền; Thị xã Hương Trà</t>
  </si>
  <si>
    <t>Huyện Quảng Điền; Thị xã Hương Trà</t>
  </si>
  <si>
    <t>Xây dựng mới đường dây đấu nối trạm biến áp 110kV Hương Trà</t>
  </si>
  <si>
    <t>Xây dựng mới đường dây và trạm nâng áp 22/110kV (Nhà máy điện sinh khối Hương Trà)</t>
  </si>
  <si>
    <t>Nhà máy điện sinh khối Hương Trà</t>
  </si>
  <si>
    <t xml:space="preserve">  QH tỉnh gđ 2021-2030, tầm nhìn đến 2050</t>
  </si>
  <si>
    <t>Bổ sung quy hoach theo quy hoạch tỉnh (Phù hợp phân khu, QH đô thị tỉnh)</t>
  </si>
  <si>
    <t xml:space="preserve">Điều chỉnh vị trí theo QH đô thị tỉnh </t>
  </si>
  <si>
    <t>Đất ở gần đình làng Quê Chữ</t>
  </si>
  <si>
    <t>Đường vành đai 5 đoạn qua thị xã Hương Trà</t>
  </si>
  <si>
    <t>Quy hoạch đất thương mại dịch vụ của phường TDP 2 dọc sông Bồ</t>
  </si>
  <si>
    <t>TX58</t>
  </si>
  <si>
    <t>Hủy không phù hợp phân khu (phân khu đất cây xanh chuyên dùng)</t>
  </si>
  <si>
    <t>Chuyển thành Đất TMDV khu vực Vôi Thủy</t>
  </si>
  <si>
    <t>Sản xuất CN-TTCN</t>
  </si>
  <si>
    <t>TX111</t>
  </si>
  <si>
    <t>Bỏ công trình</t>
  </si>
  <si>
    <t xml:space="preserve">Bỏ công trình do trùng </t>
  </si>
  <si>
    <t>Đất khu vui chơi giải trí công cộng</t>
  </si>
  <si>
    <t>Chuyển sang thành Đất TMDV gần đài tưởng niệm</t>
  </si>
  <si>
    <t xml:space="preserve">Đất ở xen ghép (lấy trụ sở cũ của Hội chữ thập đỏ) </t>
  </si>
  <si>
    <t>Chuyển thành đất TMD</t>
  </si>
  <si>
    <t>Trạm bơm điện Hói Mưng và tuyến kênh dẫn</t>
  </si>
  <si>
    <t>TX284</t>
  </si>
  <si>
    <t>không phù hợp QH phân khu</t>
  </si>
  <si>
    <t>Trung tâm thể dục thể thao phường Hương Văn</t>
  </si>
  <si>
    <t>TX333</t>
  </si>
  <si>
    <t>hủy bỏ không thực hiện</t>
  </si>
  <si>
    <t>Nhà sinh hoạt cộng đồng TDP Giáp Thượng 2</t>
  </si>
  <si>
    <t>TX382</t>
  </si>
  <si>
    <t>đất giao thông - đất ở</t>
  </si>
  <si>
    <t>đất giao thông - đất đơn vị ở</t>
  </si>
  <si>
    <t>Hủy do dính quy hoạch đường giao thông</t>
  </si>
  <si>
    <t>Khu dân cư Giáp Trung</t>
  </si>
  <si>
    <t>TX488</t>
  </si>
  <si>
    <t>đất TMDV - đất giao thông - đất giáo dục</t>
  </si>
  <si>
    <t>đất TMDV - đất giao thông - đất đơn vị ở</t>
  </si>
  <si>
    <t>hủy không phù hợp phân khu</t>
  </si>
  <si>
    <t>Dự án khai thác khoáng sản đá làm vật liệu xây dựng thông thường tại khu vực liền kề mỏ đá Khe Đáy, phường Hương Vân</t>
  </si>
  <si>
    <t>TX128</t>
  </si>
  <si>
    <t>Hủy bỏ (do trùng danh mục)</t>
  </si>
  <si>
    <t>Nhà văn hóa UBND phường Hương Vân</t>
  </si>
  <si>
    <t>TX298</t>
  </si>
  <si>
    <t>Hủy bỏ (làm trong khuôn viên ủy ban) (vị trí cũ chuyển sang QH đất TDTT theo QH phân khu)</t>
  </si>
  <si>
    <t>Đất ở TDP Sơn Công 1 (Đạt Nền)</t>
  </si>
  <si>
    <t>KH 2021 
(2,0 ha)</t>
  </si>
  <si>
    <t>TX474</t>
  </si>
  <si>
    <t xml:space="preserve"> hủy bỏ (Không phù hợp QH đô thị, phân khu)</t>
  </si>
  <si>
    <t>Đất ở TDP Sơn Công 1</t>
  </si>
  <si>
    <t>TX475</t>
  </si>
  <si>
    <t>Đất dịch vụ, Nhóm nhà ở</t>
  </si>
  <si>
    <t>Thương mại DV, Đơn vị ở</t>
  </si>
  <si>
    <t>Đất ở tổ dân phố Lại Bằng (hai bên đường xóm Bún)</t>
  </si>
  <si>
    <t>TX476</t>
  </si>
  <si>
    <t>Khu tái định cư TDP Long Khê (cặp đường sắt)</t>
  </si>
  <si>
    <t>TX482</t>
  </si>
  <si>
    <t>Hủy bỏ (không phù hợp phân khu và  đô thị tỉnh)</t>
  </si>
  <si>
    <t>Đất thương mại dịch vụ Giáp Trung</t>
  </si>
  <si>
    <t>TX65</t>
  </si>
  <si>
    <t>Chuyển sang đất ở theo QH phân khu</t>
  </si>
  <si>
    <t>Đất thương mại dịch vụ Giáp Đông (lấy điểm trường mầm non)</t>
  </si>
  <si>
    <t>TX66</t>
  </si>
  <si>
    <t>Quy hoạch đất cơ sở sản xuất kinh doanh</t>
  </si>
  <si>
    <t>TX101</t>
  </si>
  <si>
    <t>Nông nghiệp; TDTT; Giao thông</t>
  </si>
  <si>
    <t>NNK Nông nghiệp; NDD Vanhoathethao</t>
  </si>
  <si>
    <t>Hủy (do không phù hợp QH đô thị tỉnh + phân khu)</t>
  </si>
  <si>
    <t>Đất sản xuất kinh doanh thôn Giáp Tây</t>
  </si>
  <si>
    <t>TX102</t>
  </si>
  <si>
    <t>Hủy (do không phù hợp QH đô thị tỉnh + phân khu), trả lại hiện trạng</t>
  </si>
  <si>
    <t>Đường từ trường Nguyễn Xuân Thưởng đến sân bóng quy hoạch của xã</t>
  </si>
  <si>
    <t>TX162</t>
  </si>
  <si>
    <t>Hủy, cập nhật theo QH đô thị tỉnh</t>
  </si>
  <si>
    <t>Mở rộng đất giáo dục</t>
  </si>
  <si>
    <t>TX313</t>
  </si>
  <si>
    <t>Quỹ đất cơ sở giáo dục trên địa bàn xã</t>
  </si>
  <si>
    <t>TX314</t>
  </si>
  <si>
    <t>Giao thông; đơn vị ở; TMDV; Cây  xanh</t>
  </si>
  <si>
    <t>Không phù hợp phân khu, QH đô thị tỉnh</t>
  </si>
  <si>
    <t>Xây dựng sân vận động xã Hương Toàn</t>
  </si>
  <si>
    <t>TX331</t>
  </si>
  <si>
    <t>Văn hóa, y tế ;sông suối</t>
  </si>
  <si>
    <t>Đơn vị ở; sông suối</t>
  </si>
  <si>
    <t>Hủy (do đã gộp chung vào Khu văn hóa thể dục thể thao)</t>
  </si>
  <si>
    <t>Dự án khai thác khoáng sản đất làm vật liệu san lấp (Khu vực vùng Chòi)</t>
  </si>
  <si>
    <t>TX123</t>
  </si>
  <si>
    <t xml:space="preserve">Xây dựng mới tuyến đường nội thị số 5 trung tâm phường Hương Chữ </t>
  </si>
  <si>
    <t>TX242</t>
  </si>
  <si>
    <t>Bỏ vì không phù hợp phân khu, và QH đô thị tỉnh</t>
  </si>
  <si>
    <t>TX301</t>
  </si>
  <si>
    <t>Hủy không phù hợp phân khu, điều chỉnh sang vị trí mới</t>
  </si>
  <si>
    <t xml:space="preserve">Mở rộng trường THPT Đặng Huy Trứ </t>
  </si>
  <si>
    <t>TX323</t>
  </si>
  <si>
    <t>Hủy bỏ,QH phân khu không mở rộng trường</t>
  </si>
  <si>
    <t>Mở rộng trường THCS Lê Quang Tiến</t>
  </si>
  <si>
    <t>TX324</t>
  </si>
  <si>
    <t>Hủy chuyển thành nhà VH phường Hương Chữ</t>
  </si>
  <si>
    <t>Chuyển đổi từ đất trồng rừng sản xuất sang đất trồng cây ăn quả</t>
  </si>
  <si>
    <t>TX14</t>
  </si>
  <si>
    <t>Điểm thu mua mủ cao su (thôn Bình Toàn, dọc theo đường liên thôn Bình Toàn – Bình Dương)</t>
  </si>
  <si>
    <t>TX107</t>
  </si>
  <si>
    <t>Đất trồng trọt khác</t>
  </si>
  <si>
    <t>TX302</t>
  </si>
  <si>
    <t>Đất ở chỉnh trang</t>
  </si>
  <si>
    <t>Quy hoạch đất ở thôn Tân Phong (Khu vực chợ Hương Bình)</t>
  </si>
  <si>
    <t>TX416</t>
  </si>
  <si>
    <t>Đất thương mại</t>
  </si>
  <si>
    <t>Hủy bỏ, Trả lại hiện trạng đất chợ</t>
  </si>
  <si>
    <t>Đất ở xen ghép thôn Quang Lộc (lấy nhà SHCĐ cũ)</t>
  </si>
  <si>
    <t>TX418</t>
  </si>
  <si>
    <t>Hủy (do không phù hợp QH đô thị tỉnh + phân khu), trả lại hiện trạng rừng sản xuất</t>
  </si>
  <si>
    <t xml:space="preserve">Hủy bỏ, trả lại hiện trạng </t>
  </si>
  <si>
    <t>Hủy bỏ, trả lại hiện trạng đất ở (không phù hợp QH phân khu, QH đô thịt tỉnh)</t>
  </si>
  <si>
    <t>Hủy bỏ, trả lại hiện trạng đất nông nghiệp (không phù hợp QH phân khu, QH đô thịt tỉnh)</t>
  </si>
  <si>
    <t>TX15</t>
  </si>
  <si>
    <t>Đất nông nghiệp khác (vùng 1)</t>
  </si>
  <si>
    <t>TX30</t>
  </si>
  <si>
    <t>Chăn nuôi tập trung</t>
  </si>
  <si>
    <t>Không Phù hợp, trả lại hiện trạng (Làm việc với Phòng Kinh tế)</t>
  </si>
  <si>
    <t>Đất nông nghiệp khác dọc tuyến bê tông thôn Thuận Lộc</t>
  </si>
  <si>
    <t>TX32</t>
  </si>
  <si>
    <t>RSX</t>
  </si>
  <si>
    <t>Không phù hợp, trả lại hiện trạng</t>
  </si>
  <si>
    <t>Giao đất, cho thuê sản xuất nông nghiệp trên địa bàn xã Bình Tiến</t>
  </si>
  <si>
    <t>TX37</t>
  </si>
  <si>
    <t>RPH</t>
  </si>
  <si>
    <t>Theo QH đô thị tỉnh (Sửa loại đất thành RSX)</t>
  </si>
  <si>
    <t>Đất thương mại dịch vụ (gần cây xăng dọc QL 49)</t>
  </si>
  <si>
    <t>TX87</t>
  </si>
  <si>
    <t>Điều chỉnh sang Quy hoạch đất ở (Phù hợp QH đô thị tỉnh)</t>
  </si>
  <si>
    <t>Đất thương mại dịch vụ dọc QL 49A (khu vực Nam cống- Thuận Lộc)</t>
  </si>
  <si>
    <t>TX90</t>
  </si>
  <si>
    <t>HT_DAT_NDD_Anninh</t>
  </si>
  <si>
    <t>Không phù hợp (trả lại hiện trạng gồm 3 vị trí)</t>
  </si>
  <si>
    <t>Đất thương mại dịch vụ tại thôn 3 (Dọc QL 49A đoạn xưởng mây tre đan)</t>
  </si>
  <si>
    <t>TX94</t>
  </si>
  <si>
    <t>ruong lua - rung san xuat - đất ở làng xóm</t>
  </si>
  <si>
    <t>Nhà sinh hoạt cộng đồng thôn 2</t>
  </si>
  <si>
    <t>TX395</t>
  </si>
  <si>
    <t xml:space="preserve">Giữ lại hiện trạng đất TSC </t>
  </si>
  <si>
    <t>Mở rộng Nhà sinh hoạt cộng đồng thôn An Vinh</t>
  </si>
  <si>
    <t>TX396</t>
  </si>
  <si>
    <t>Cây lâu năm</t>
  </si>
  <si>
    <t>Không phù hợp (Trả lại hiện trạng xem Vietmap)</t>
  </si>
  <si>
    <t>TX16</t>
  </si>
  <si>
    <t>Đất trồng trọt khác (hằng năm)</t>
  </si>
  <si>
    <t>Hủy không phù quy hoạch đô thị tỉnh (QH đô thị tỉnh đất lâm nghiệp)</t>
  </si>
  <si>
    <t>Chuyển mục đích sang đất trang trại tại thôn Tân Thọ</t>
  </si>
  <si>
    <t>TX33</t>
  </si>
  <si>
    <t>Dự án Nhà máy sản xuất viên nén năng lượng tái tạo Thiên Phú</t>
  </si>
  <si>
    <t>TX110</t>
  </si>
  <si>
    <t>Hủy do nằm trong ranh giới cụm công nghiệp</t>
  </si>
  <si>
    <t>Đất ở thôn Phú Tuyên</t>
  </si>
  <si>
    <t>TX442</t>
  </si>
  <si>
    <t>Đất cây xanh CD</t>
  </si>
  <si>
    <t>Hủy không phù quy hoạch đô thị tỉnh (QH đô thị tỉnh đất cây xanh chuyên dùng)</t>
  </si>
  <si>
    <t>Xem lại (bổ sung có vị trí)</t>
  </si>
  <si>
    <t xml:space="preserve"> Loại do đã có quyết định đóng cửa</t>
  </si>
  <si>
    <t>Đã cập nhật theo QH đô thị tỉnh</t>
  </si>
  <si>
    <t>Phường Hương Xuân,
Phường Hương Chữ</t>
  </si>
  <si>
    <t>Hủy (chuyển sang đất công an)</t>
  </si>
  <si>
    <t>Tổng diện tích 11,00 ha, cắt giảm diện tích còn 6,61ha (phù hợp phân khu), diện tích còn lại 4,39 ha chuyển sang đất ở theo QH phân khu.</t>
  </si>
  <si>
    <t>LOGISTIC</t>
  </si>
  <si>
    <t xml:space="preserve">Tổng diện tích 2,00 ha, cắt giảm diện tích xuống còn 0,63 ha, diện tích còn lại 1,37 ha chuyển sang đất cây xanh, công viên theo QH phân khu. </t>
  </si>
  <si>
    <t>anh Tuấn chưa khoanh</t>
  </si>
  <si>
    <t xml:space="preserve">Tổng diện tích quy hoạch </t>
  </si>
  <si>
    <t>PHỤ LUC 01: DANH MỤC CÁC CÔNG TRÌNH, DỰ ÁN CÓ SỬ DỤNG ĐẤT TRONG KỲ ĐIỀU CHỈNH QUY HOẠCH THỜI KỲ 2021- 2030 VÀ ĐỊNH HƯỚNG QUY HOẠCH SỬ DỤNG ĐẤT TẦM NHÌN ĐẾN NĂM 2050  PHÙ HỢP QUY HOẠCH PHÂN KHU, QUY HOẠCH ĐÔ THỊ TỈNH, QUY HOẠCH CHUNG XÃ CỦA THỊ XÃ HƯƠNG TRÀ</t>
  </si>
  <si>
    <t>PHỤ LỤC 02: DANH MỤC CÁC CÔNG TRÌNH, DỰ ÁN CÓ SỬ DỤNG ĐẤT THỜI  KỲ 2021 - 2030 VÀ ĐỊNH HƯỚNG QUY HOẠCH SỬ DỤNG ĐẤT TẦM NHÌN ĐẾN NĂM 2050 HỦY BỎ KHÔNG PHÙ HỢP QH PHÂN KHU, QH ĐÔ THỊ TỈNH THỊ XÃ HƯƠNG TRÀ</t>
  </si>
  <si>
    <t xml:space="preserve"> PHỤ LỤC 03: DANH MỤC CÁC CÔNG TRÌNH, DỰ ÁN CÓ SỬ DỤNG ĐẤT THỜI  KỲ 2021 - 2030 VÀ ĐỊNH HƯỚNG QUY HOẠCH SỬ DỤNG ĐẤT TẦM NHÌN ĐẾN NĂM 2050 CẮT GIẢM DIỆN TÍCH KHÔNG PHÙ HỢP QH PHÂN KHU, QH ĐÔ THỊ TỈNH CỦA THỊ XÃ HƯƠNG TRÀ</t>
  </si>
  <si>
    <t>Phù hợp phân khu, QH đô thị tỉnh (Kế hoạch 2024)</t>
  </si>
  <si>
    <t>2022 - 2025</t>
  </si>
  <si>
    <t>Đường Ba Trại, xã Hương Bình</t>
  </si>
  <si>
    <t>2024- 2025</t>
  </si>
  <si>
    <t>Kế hoạch 2024 (Bổ sung quy hoạch)</t>
  </si>
  <si>
    <t>2021- 2025</t>
  </si>
  <si>
    <t>Phù hợp QH chung xã, QH đô thị tỉnh (Kế hoạch 2024)</t>
  </si>
  <si>
    <t>Mở rộng trường mầm non Bình Thành</t>
  </si>
  <si>
    <t>2024-2025</t>
  </si>
  <si>
    <t>Cập nhật lại ranh giới ( Kế hoạch 2024)</t>
  </si>
  <si>
    <t>Đất ở xen ghép tại Triều Sơn Trung</t>
  </si>
  <si>
    <t>Đất ở xen ghép tại tổ dân phố La Chữ Nam, phường Hương Chữ</t>
  </si>
  <si>
    <t>Khu dân cư tại Tổ dân phố Xuân Tháp giai đoạn 2</t>
  </si>
  <si>
    <t>Khu quy hoạch đất ở xen cư vùng Kiện Thượng, phường Hương Văn</t>
  </si>
  <si>
    <t>Tổng diện tích 3,10 ha, giảm diện tích còn 1,67 ha, diện tích còn lai 1,43 ha không phù hợp QHPK (Kế hoạch 2024)</t>
  </si>
  <si>
    <t xml:space="preserve">Phù hợp phân khu, QH đô thị tỉnh (Kế hoạch 2024) </t>
  </si>
  <si>
    <t>Đang thực hiện thủ tục giao đất (Kế hoạch 2024)</t>
  </si>
  <si>
    <t>Phù hợp phân khu, QH đô thị tỉnh (Đã thực hiện xong) Kế hoạch 2024</t>
  </si>
  <si>
    <t>Phù hợp QH chung xã, QH đô thị tỉnh (Bổ sung quy hoạch) Kế hoạch 2024</t>
  </si>
  <si>
    <t>Phù hợp QH chung xã , QH đô thị tỉnh (Kế hoạch 2024)</t>
  </si>
  <si>
    <t>Tuyến số 02: Nối khu vực ga Huế (đường sắt tốc độ cao) kết nới trung tâm quận Hương Trà - đô thị Phong Điền theo hướng đường vành đai 2 phía Đông (dài 30 km (khổ đường 1,432 mm)</t>
  </si>
  <si>
    <t>Tuyến số 03: Nối trung tâm quận Hương Trà – trung tâm đô thị hiện hữu với khu vực ven biển Thuận An theo hướng đường vành đai 2 phía Tây và Tây Nam (dài 30 km (khổ đường 1,432 mm)</t>
  </si>
  <si>
    <t xml:space="preserve">Không phù hợp QH đô thị tỉnh, QHC xã, trả lại hiện trạng </t>
  </si>
  <si>
    <t>Nhà sinh hoạt cộng đồng TDP Thanh Lương 4</t>
  </si>
  <si>
    <t>2022-2026</t>
  </si>
  <si>
    <t>Trụ sở công an phường Hương Văn</t>
  </si>
  <si>
    <t>Không qua địa bàn thị xã Hương Trà</t>
  </si>
  <si>
    <t>Khu thương mại dịch vụ gần cầu Cửa Khâu TDP Giáp Tư</t>
  </si>
  <si>
    <t>Khu đô thị khu dân cư đô thị phường Hương Văn</t>
  </si>
  <si>
    <t>Bổ sung quy hoạch</t>
  </si>
  <si>
    <t>Dự án khai thác đất làm VLSL Khe Mang, phường Tứ Hạ, thị xã Hương Trà</t>
  </si>
  <si>
    <t>Dự án khai thác đất sét Đông Trạc, phường Hương Xuân, thị xã Hương Trà</t>
  </si>
  <si>
    <t>Diện tích phù hợp QH phân khu; QH đô thị tỉnh; QH chung xã</t>
  </si>
  <si>
    <t>Diện tích không phù hợp QH phân khu; QH đô thị tỉnh; QH chung xã</t>
  </si>
  <si>
    <t>2021-2030, tầm nhìn đến 2050</t>
  </si>
  <si>
    <t>Điểm vui chơi, giải trí khu vực Bến Vông</t>
  </si>
  <si>
    <t>2021-2030, tầm nhìn đến năm 2050</t>
  </si>
  <si>
    <t>Kêu gọi xúc tiến đầu tư</t>
  </si>
  <si>
    <t xml:space="preserve">Phù hợp QH chung xã, QH đô thị tỉnh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</si>
</sst>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_);\(0\)"/>
    <numFmt numFmtId="165" formatCode="0.000"/>
    <numFmt numFmtId="166" formatCode="0.00_);\(0.00\)"/>
  </numFmts>
  <fonts count="22">
    <font>
      <sz val="11"/>
      <color theme="1"/>
      <name val="Calibri"/>
      <charset val="134"/>
      <scheme val="minor"/>
    </font>
    <font>
      <b/>
      <sz val="12"/>
      <name val="Times New Roman"/>
      <family val="1"/>
    </font>
    <font>
      <sz val="10"/>
      <name val="Arial"/>
      <family val="2"/>
    </font>
    <font>
      <sz val="11"/>
      <name val="Times New Roman"/>
      <family val="1"/>
    </font>
    <font>
      <sz val="11"/>
      <name val="Calibri"/>
      <family val="2"/>
      <scheme val="minor"/>
    </font>
    <font>
      <b/>
      <sz val="12"/>
      <name val="Times New Roman"/>
      <family val="1"/>
    </font>
    <font>
      <b/>
      <sz val="11"/>
      <name val="Calibri"/>
      <family val="2"/>
      <scheme val="minor"/>
    </font>
    <font>
      <sz val="12"/>
      <name val="Times New Roman"/>
      <family val="1"/>
    </font>
    <font>
      <sz val="10"/>
      <name val="Calibri"/>
      <family val="2"/>
      <scheme val="minor"/>
    </font>
    <font>
      <sz val="10"/>
      <name val="Arial"/>
      <family val="2"/>
    </font>
    <font>
      <sz val="12"/>
      <color rgb="FFFF0000"/>
      <name val="Times New Roman"/>
      <family val="1"/>
    </font>
    <font>
      <sz val="11"/>
      <color indexed="8"/>
      <name val="Calibri"/>
      <family val="2"/>
    </font>
    <font>
      <sz val="12"/>
      <name val="Calibri"/>
      <family val="2"/>
      <scheme val="minor"/>
    </font>
    <font>
      <sz val="11"/>
      <color indexed="8"/>
      <name val="Arial"/>
      <family val="2"/>
    </font>
    <font>
      <b/>
      <sz val="12"/>
      <name val="Calibri"/>
      <family val="2"/>
      <scheme val="minor"/>
    </font>
    <font>
      <b/>
      <i/>
      <sz val="12"/>
      <name val="Times New Roman"/>
      <family val="1"/>
    </font>
    <font>
      <b/>
      <sz val="11"/>
      <name val="Times New Roman"/>
      <family val="1"/>
    </font>
    <font>
      <i/>
      <sz val="12"/>
      <name val="Times New Roman"/>
      <family val="1"/>
    </font>
    <font>
      <b/>
      <i/>
      <sz val="11"/>
      <name val="Times New Roman"/>
      <family val="1"/>
    </font>
    <font>
      <sz val="12"/>
      <color rgb="FFFF0000"/>
      <name val="Times New Roman"/>
      <family val="1"/>
    </font>
    <font>
      <sz val="12"/>
      <name val="Times New Roman"/>
      <family val="1"/>
    </font>
    <font>
      <b/>
      <sz val="12"/>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auto="1"/>
      </bottom>
      <diagonal/>
    </border>
    <border>
      <left/>
      <right style="thin">
        <color indexed="64"/>
      </right>
      <top/>
      <bottom style="thin">
        <color auto="1"/>
      </bottom>
      <diagonal/>
    </border>
    <border>
      <left style="thin">
        <color indexed="64"/>
      </left>
      <right style="thin">
        <color indexed="64"/>
      </right>
      <top/>
      <bottom/>
      <diagonal/>
    </border>
    <border>
      <left style="thin">
        <color auto="1"/>
      </left>
      <right style="medium">
        <color auto="1"/>
      </right>
      <top style="thin">
        <color auto="1"/>
      </top>
      <bottom style="thin">
        <color auto="1"/>
      </bottom>
      <diagonal/>
    </border>
  </borders>
  <cellStyleXfs count="33">
    <xf numFmtId="0" fontId="0" fillId="0" borderId="0"/>
    <xf numFmtId="0" fontId="2" fillId="0" borderId="0"/>
    <xf numFmtId="0" fontId="2" fillId="0" borderId="0"/>
    <xf numFmtId="0" fontId="2" fillId="0" borderId="0"/>
    <xf numFmtId="0" fontId="9" fillId="0" borderId="0"/>
    <xf numFmtId="0" fontId="2" fillId="0" borderId="0"/>
    <xf numFmtId="0" fontId="11" fillId="0" borderId="0"/>
    <xf numFmtId="0" fontId="13" fillId="0" borderId="0"/>
    <xf numFmtId="0" fontId="9"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4">
    <xf numFmtId="0" fontId="0" fillId="0" borderId="0" xfId="0"/>
    <xf numFmtId="0" fontId="7"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0" xfId="1" applyFont="1" applyFill="1" applyAlignment="1">
      <alignment horizontal="center" vertical="center" wrapText="1"/>
    </xf>
    <xf numFmtId="0" fontId="4" fillId="2" borderId="0" xfId="0" applyFont="1" applyFill="1"/>
    <xf numFmtId="0" fontId="19" fillId="2" borderId="1" xfId="0" applyFont="1" applyFill="1" applyBorder="1" applyAlignment="1">
      <alignment horizontal="center" vertical="center"/>
    </xf>
    <xf numFmtId="0" fontId="7" fillId="2" borderId="4" xfId="1" applyFont="1" applyFill="1" applyBorder="1" applyAlignment="1">
      <alignment horizontal="center" vertical="center" wrapText="1"/>
    </xf>
    <xf numFmtId="0" fontId="7" fillId="2" borderId="4" xfId="0" applyFont="1" applyFill="1" applyBorder="1" applyAlignment="1">
      <alignment horizontal="center" vertical="center" wrapText="1"/>
    </xf>
    <xf numFmtId="0" fontId="3" fillId="0" borderId="0" xfId="1" applyFont="1" applyFill="1" applyAlignment="1">
      <alignment horizontal="left" vertical="center" wrapText="1"/>
    </xf>
    <xf numFmtId="0" fontId="3" fillId="0" borderId="0" xfId="0" applyFont="1" applyFill="1"/>
    <xf numFmtId="0" fontId="4" fillId="0" borderId="0" xfId="0" applyFont="1" applyFill="1"/>
    <xf numFmtId="0" fontId="6" fillId="0" borderId="0" xfId="0" applyFont="1" applyFill="1"/>
    <xf numFmtId="16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8" fillId="0" borderId="0" xfId="0" applyFont="1" applyFill="1"/>
    <xf numFmtId="0" fontId="7" fillId="0" borderId="1" xfId="0" applyFont="1" applyFill="1" applyBorder="1" applyAlignment="1">
      <alignment horizontal="left" vertical="center" wrapText="1"/>
    </xf>
    <xf numFmtId="49" fontId="7" fillId="0" borderId="1" xfId="1" applyNumberFormat="1" applyFont="1" applyFill="1" applyBorder="1" applyAlignment="1" applyProtection="1">
      <alignment horizontal="center" vertical="center" wrapText="1"/>
      <protection locked="0" hidden="1"/>
    </xf>
    <xf numFmtId="0" fontId="7" fillId="0" borderId="4" xfId="1" applyFont="1" applyFill="1" applyBorder="1" applyAlignment="1">
      <alignment horizontal="center" vertical="center" wrapText="1"/>
    </xf>
    <xf numFmtId="0" fontId="3" fillId="0" borderId="3" xfId="0" applyFont="1" applyFill="1" applyBorder="1" applyAlignment="1">
      <alignment horizontal="left" vertical="center" wrapText="1"/>
    </xf>
    <xf numFmtId="2" fontId="7" fillId="0" borderId="1" xfId="3" applyNumberFormat="1" applyFont="1" applyFill="1" applyBorder="1" applyAlignment="1">
      <alignment horizontal="center" vertical="center" wrapText="1"/>
    </xf>
    <xf numFmtId="0" fontId="7" fillId="0" borderId="1" xfId="2" applyFont="1" applyFill="1" applyBorder="1" applyAlignment="1">
      <alignment horizontal="left" vertical="center" wrapText="1"/>
    </xf>
    <xf numFmtId="2" fontId="7" fillId="0" borderId="1" xfId="1" applyNumberFormat="1" applyFont="1" applyFill="1" applyBorder="1" applyAlignment="1">
      <alignment horizontal="center" vertical="center" wrapText="1"/>
    </xf>
    <xf numFmtId="2" fontId="7" fillId="0" borderId="1" xfId="2" applyNumberFormat="1" applyFont="1" applyFill="1" applyBorder="1" applyAlignment="1">
      <alignment horizontal="center" vertical="center" wrapText="1"/>
    </xf>
    <xf numFmtId="2" fontId="7" fillId="0" borderId="1" xfId="4"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5" applyFont="1" applyFill="1" applyBorder="1" applyAlignment="1">
      <alignment horizontal="left" vertical="center" wrapText="1"/>
    </xf>
    <xf numFmtId="2" fontId="7" fillId="0" borderId="1" xfId="6"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2"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xf>
    <xf numFmtId="0" fontId="7" fillId="0" borderId="1" xfId="3" applyFont="1" applyFill="1" applyBorder="1" applyAlignment="1">
      <alignment horizontal="left" vertical="center" wrapText="1"/>
    </xf>
    <xf numFmtId="2" fontId="7" fillId="0" borderId="1" xfId="0" applyNumberFormat="1" applyFont="1" applyFill="1" applyBorder="1" applyAlignment="1">
      <alignment horizontal="left" vertical="center" wrapText="1"/>
    </xf>
    <xf numFmtId="0" fontId="7" fillId="0" borderId="1" xfId="7" applyFont="1" applyFill="1" applyBorder="1" applyAlignment="1">
      <alignment horizontal="left" vertical="center" wrapText="1"/>
    </xf>
    <xf numFmtId="0" fontId="14" fillId="0" borderId="0" xfId="0" applyFont="1" applyFill="1"/>
    <xf numFmtId="0" fontId="7" fillId="0" borderId="1" xfId="0" applyFont="1" applyFill="1" applyBorder="1" applyAlignment="1">
      <alignment horizontal="justify" vertical="center" wrapText="1"/>
    </xf>
    <xf numFmtId="2" fontId="15" fillId="0" borderId="1" xfId="0" applyNumberFormat="1" applyFont="1" applyFill="1" applyBorder="1" applyAlignment="1">
      <alignment horizontal="center" vertical="center" wrapText="1"/>
    </xf>
    <xf numFmtId="4" fontId="15" fillId="0" borderId="1" xfId="1" applyNumberFormat="1"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3" fillId="0" borderId="4" xfId="1" applyFont="1" applyFill="1" applyBorder="1" applyAlignment="1">
      <alignment horizontal="center" vertical="center" wrapText="1"/>
    </xf>
    <xf numFmtId="2" fontId="15" fillId="0" borderId="1" xfId="1" applyNumberFormat="1" applyFont="1" applyFill="1" applyBorder="1" applyAlignment="1">
      <alignment horizontal="center" vertical="center" wrapText="1"/>
    </xf>
    <xf numFmtId="0" fontId="7" fillId="0" borderId="1" xfId="8" applyFont="1" applyFill="1" applyBorder="1" applyAlignment="1">
      <alignment horizontal="center" vertical="center" wrapText="1" shrinkToFit="1"/>
    </xf>
    <xf numFmtId="0" fontId="7" fillId="0" borderId="1" xfId="9" applyFont="1" applyFill="1" applyBorder="1" applyAlignment="1">
      <alignment horizontal="left" vertical="center" wrapText="1"/>
    </xf>
    <xf numFmtId="2" fontId="7" fillId="0" borderId="1" xfId="9" applyNumberFormat="1" applyFont="1" applyFill="1" applyBorder="1" applyAlignment="1">
      <alignment horizontal="center" vertical="center" wrapText="1"/>
    </xf>
    <xf numFmtId="0" fontId="7" fillId="0" borderId="1" xfId="10" applyFont="1" applyFill="1" applyBorder="1" applyAlignment="1">
      <alignment horizontal="center" vertical="center" wrapText="1"/>
    </xf>
    <xf numFmtId="2" fontId="7" fillId="0" borderId="1" xfId="11" applyNumberFormat="1" applyFont="1" applyFill="1" applyBorder="1" applyAlignment="1">
      <alignment horizontal="center" vertical="center" wrapText="1"/>
    </xf>
    <xf numFmtId="0" fontId="7" fillId="0" borderId="1" xfId="0" applyFont="1" applyFill="1" applyBorder="1" applyAlignment="1">
      <alignment horizontal="center"/>
    </xf>
    <xf numFmtId="0" fontId="7" fillId="0" borderId="1" xfId="12" applyFont="1" applyFill="1" applyBorder="1" applyAlignment="1">
      <alignment horizontal="center" vertical="center" wrapText="1"/>
    </xf>
    <xf numFmtId="0" fontId="7" fillId="0" borderId="1" xfId="13" applyFont="1" applyFill="1" applyBorder="1" applyAlignment="1">
      <alignment horizontal="center" vertical="center" wrapText="1"/>
    </xf>
    <xf numFmtId="0" fontId="16" fillId="0" borderId="0" xfId="0" applyFont="1" applyFill="1"/>
    <xf numFmtId="2" fontId="17" fillId="0" borderId="1" xfId="0" applyNumberFormat="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2" fontId="3" fillId="0" borderId="0" xfId="0" applyNumberFormat="1" applyFont="1" applyFill="1" applyAlignment="1">
      <alignment horizontal="center" vertical="center" wrapText="1"/>
    </xf>
    <xf numFmtId="2" fontId="18" fillId="0" borderId="0" xfId="0" applyNumberFormat="1" applyFont="1" applyFill="1" applyAlignment="1">
      <alignment horizontal="center" vertical="center" wrapText="1"/>
    </xf>
    <xf numFmtId="2" fontId="3" fillId="0" borderId="0" xfId="0" applyNumberFormat="1" applyFont="1" applyFill="1" applyAlignment="1">
      <alignment horizontal="center"/>
    </xf>
    <xf numFmtId="0" fontId="3" fillId="0" borderId="0" xfId="6" applyFont="1" applyFill="1" applyAlignment="1">
      <alignment horizontal="center" vertical="center" wrapText="1"/>
    </xf>
    <xf numFmtId="0" fontId="4" fillId="0" borderId="0" xfId="0" applyFont="1" applyFill="1" applyAlignment="1">
      <alignment horizontal="center" vertical="center" wrapText="1"/>
    </xf>
    <xf numFmtId="2" fontId="4" fillId="0" borderId="0" xfId="0" applyNumberFormat="1" applyFont="1" applyFill="1"/>
    <xf numFmtId="0" fontId="7" fillId="2" borderId="1" xfId="0" applyFont="1" applyFill="1" applyBorder="1" applyAlignment="1">
      <alignment horizontal="left" vertical="center" wrapText="1"/>
    </xf>
    <xf numFmtId="0" fontId="7" fillId="2" borderId="1" xfId="13"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0" fontId="3" fillId="2" borderId="0" xfId="1" applyFont="1" applyFill="1" applyAlignment="1">
      <alignment horizontal="left" vertical="center" wrapText="1"/>
    </xf>
    <xf numFmtId="0" fontId="3" fillId="2" borderId="0" xfId="0" applyFont="1" applyFill="1"/>
    <xf numFmtId="0" fontId="6" fillId="2" borderId="0" xfId="0" applyFont="1" applyFill="1"/>
    <xf numFmtId="2" fontId="5"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8" fillId="2" borderId="0" xfId="0" applyFont="1" applyFill="1"/>
    <xf numFmtId="2" fontId="7" fillId="2" borderId="1" xfId="3"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2" borderId="4" xfId="0" applyFont="1" applyFill="1" applyBorder="1" applyAlignment="1">
      <alignment horizontal="center" vertical="center"/>
    </xf>
    <xf numFmtId="0" fontId="20" fillId="2" borderId="1" xfId="1" applyFont="1" applyFill="1" applyBorder="1" applyAlignment="1">
      <alignment horizontal="center" vertical="center" wrapText="1"/>
    </xf>
    <xf numFmtId="0" fontId="7" fillId="2" borderId="1" xfId="0" applyFont="1" applyFill="1" applyBorder="1" applyAlignment="1">
      <alignment horizontal="justify" vertical="center" wrapText="1"/>
    </xf>
    <xf numFmtId="2" fontId="15" fillId="2" borderId="1" xfId="0" applyNumberFormat="1" applyFont="1" applyFill="1" applyBorder="1" applyAlignment="1">
      <alignment horizontal="center" vertical="center" wrapText="1"/>
    </xf>
    <xf numFmtId="0" fontId="4" fillId="2" borderId="1" xfId="0" applyFont="1" applyFill="1" applyBorder="1" applyAlignment="1">
      <alignment horizontal="center"/>
    </xf>
    <xf numFmtId="0" fontId="7" fillId="2" borderId="4" xfId="0" applyFont="1" applyFill="1" applyBorder="1" applyAlignment="1">
      <alignment horizontal="center" vertical="center"/>
    </xf>
    <xf numFmtId="0" fontId="12" fillId="2" borderId="1" xfId="0" applyFont="1" applyFill="1" applyBorder="1" applyAlignment="1">
      <alignment horizontal="center"/>
    </xf>
    <xf numFmtId="0" fontId="7" fillId="2" borderId="1" xfId="7" applyFont="1" applyFill="1" applyBorder="1" applyAlignment="1">
      <alignment horizontal="left" vertical="center" wrapText="1"/>
    </xf>
    <xf numFmtId="0" fontId="7" fillId="2" borderId="1" xfId="7" applyFont="1" applyFill="1" applyBorder="1" applyAlignment="1">
      <alignment horizontal="center" vertical="center" wrapText="1"/>
    </xf>
    <xf numFmtId="0" fontId="14" fillId="2" borderId="0" xfId="0" applyFont="1" applyFill="1"/>
    <xf numFmtId="0" fontId="7" fillId="2" borderId="1" xfId="12"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2" fontId="3" fillId="2" borderId="0" xfId="0" applyNumberFormat="1" applyFont="1" applyFill="1" applyAlignment="1">
      <alignment horizontal="center" vertical="center" wrapText="1"/>
    </xf>
    <xf numFmtId="2" fontId="18" fillId="2" borderId="0" xfId="0" applyNumberFormat="1" applyFont="1" applyFill="1" applyAlignment="1">
      <alignment horizontal="center" vertical="center" wrapText="1"/>
    </xf>
    <xf numFmtId="2" fontId="3" fillId="2" borderId="0" xfId="0" applyNumberFormat="1" applyFont="1" applyFill="1" applyAlignment="1">
      <alignment horizontal="center"/>
    </xf>
    <xf numFmtId="0" fontId="3" fillId="2" borderId="0" xfId="6" applyFont="1" applyFill="1" applyAlignment="1">
      <alignment horizontal="center" vertical="center" wrapText="1"/>
    </xf>
    <xf numFmtId="0" fontId="4" fillId="2" borderId="0" xfId="0" applyFont="1" applyFill="1" applyAlignment="1">
      <alignment horizontal="center" vertical="center" wrapText="1"/>
    </xf>
    <xf numFmtId="2" fontId="4" fillId="2" borderId="0" xfId="0" applyNumberFormat="1" applyFont="1" applyFill="1"/>
    <xf numFmtId="0" fontId="3" fillId="0" borderId="0" xfId="0" applyFont="1" applyFill="1" applyBorder="1" applyAlignment="1">
      <alignment horizontal="left" vertical="center" wrapText="1"/>
    </xf>
    <xf numFmtId="0" fontId="1" fillId="0" borderId="1" xfId="0" applyFont="1" applyFill="1" applyBorder="1" applyAlignment="1">
      <alignment horizontal="left" vertical="center" wrapText="1"/>
    </xf>
    <xf numFmtId="2" fontId="1"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49" fontId="1" fillId="0" borderId="1" xfId="1" applyNumberFormat="1" applyFont="1" applyFill="1" applyBorder="1" applyAlignment="1" applyProtection="1">
      <alignment horizontal="center" vertical="center" wrapText="1"/>
      <protection locked="0" hidden="1"/>
    </xf>
    <xf numFmtId="0" fontId="1" fillId="0" borderId="4" xfId="1" applyFont="1" applyFill="1" applyBorder="1" applyAlignment="1">
      <alignment horizontal="center" vertical="center" wrapText="1"/>
    </xf>
    <xf numFmtId="0" fontId="16" fillId="0" borderId="0" xfId="0" applyFont="1" applyFill="1" applyBorder="1" applyAlignment="1">
      <alignment horizontal="left" vertical="center" wrapText="1"/>
    </xf>
    <xf numFmtId="0" fontId="1" fillId="2" borderId="1" xfId="0" applyFont="1" applyFill="1" applyBorder="1" applyAlignment="1">
      <alignment horizontal="left" vertical="center" wrapText="1"/>
    </xf>
    <xf numFmtId="0" fontId="7" fillId="0" borderId="1" xfId="6" applyFont="1" applyFill="1" applyBorder="1" applyAlignment="1">
      <alignment horizontal="center" vertical="center" wrapText="1"/>
    </xf>
    <xf numFmtId="0" fontId="7" fillId="0" borderId="0" xfId="1" applyFont="1" applyFill="1" applyBorder="1" applyAlignment="1">
      <alignment horizontal="center" vertical="center" wrapText="1"/>
    </xf>
    <xf numFmtId="4" fontId="7" fillId="0" borderId="1" xfId="1" applyNumberFormat="1" applyFont="1" applyFill="1" applyBorder="1" applyAlignment="1">
      <alignment horizontal="center" vertical="center" wrapText="1"/>
    </xf>
    <xf numFmtId="0" fontId="7" fillId="0" borderId="1" xfId="16" applyFont="1" applyFill="1" applyBorder="1" applyAlignment="1">
      <alignment horizontal="left" vertical="center" wrapText="1"/>
    </xf>
    <xf numFmtId="2" fontId="7" fillId="0" borderId="1" xfId="16" applyNumberFormat="1"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2" borderId="1" xfId="1" applyFont="1" applyFill="1" applyBorder="1" applyAlignment="1">
      <alignment horizontal="left" vertical="center" wrapText="1"/>
    </xf>
    <xf numFmtId="4" fontId="7" fillId="2" borderId="1" xfId="1" applyNumberFormat="1" applyFont="1" applyFill="1" applyBorder="1" applyAlignment="1">
      <alignment horizontal="center" vertical="center" wrapText="1"/>
    </xf>
    <xf numFmtId="0" fontId="1" fillId="2" borderId="1" xfId="0" applyFont="1" applyFill="1" applyBorder="1" applyAlignment="1">
      <alignment horizontal="center"/>
    </xf>
    <xf numFmtId="0" fontId="7" fillId="2" borderId="1" xfId="0" applyFont="1" applyFill="1" applyBorder="1" applyAlignment="1">
      <alignment horizontal="center"/>
    </xf>
    <xf numFmtId="2" fontId="7" fillId="0" borderId="1" xfId="12" applyNumberFormat="1" applyFont="1" applyFill="1" applyBorder="1" applyAlignment="1">
      <alignment horizontal="center" vertical="center" wrapText="1"/>
    </xf>
    <xf numFmtId="2" fontId="7" fillId="2" borderId="1" xfId="12" applyNumberFormat="1" applyFont="1" applyFill="1" applyBorder="1" applyAlignment="1">
      <alignment horizontal="center" vertical="center" wrapText="1"/>
    </xf>
    <xf numFmtId="0" fontId="7" fillId="0" borderId="1" xfId="18" applyFont="1" applyFill="1" applyBorder="1" applyAlignment="1">
      <alignment horizontal="left" vertical="center" wrapText="1"/>
    </xf>
    <xf numFmtId="2" fontId="7" fillId="0" borderId="1" xfId="18" applyNumberFormat="1" applyFont="1" applyFill="1" applyBorder="1" applyAlignment="1">
      <alignment horizontal="center" vertical="center" wrapText="1"/>
    </xf>
    <xf numFmtId="2" fontId="7" fillId="0" borderId="1" xfId="0" quotePrefix="1" applyNumberFormat="1" applyFont="1" applyFill="1" applyBorder="1" applyAlignment="1">
      <alignment horizontal="left" vertical="center" wrapText="1"/>
    </xf>
    <xf numFmtId="0" fontId="7" fillId="0" borderId="1" xfId="19" applyFont="1" applyFill="1" applyBorder="1" applyAlignment="1">
      <alignment horizontal="center" vertical="center" wrapText="1"/>
    </xf>
    <xf numFmtId="0" fontId="3" fillId="2" borderId="1" xfId="1" applyFont="1" applyFill="1" applyBorder="1" applyAlignment="1">
      <alignment horizontal="center" vertical="center" wrapText="1"/>
    </xf>
    <xf numFmtId="2" fontId="7" fillId="2" borderId="1" xfId="6" applyNumberFormat="1" applyFont="1" applyFill="1" applyBorder="1" applyAlignment="1">
      <alignment horizontal="center" vertical="center" wrapText="1"/>
    </xf>
    <xf numFmtId="0" fontId="7" fillId="0" borderId="1" xfId="1" applyFont="1" applyFill="1" applyBorder="1" applyAlignment="1">
      <alignment horizontal="left" vertical="center" wrapText="1"/>
    </xf>
    <xf numFmtId="2" fontId="15" fillId="0" borderId="1" xfId="25" applyNumberFormat="1" applyFont="1" applyFill="1" applyBorder="1" applyAlignment="1">
      <alignment horizontal="center" vertical="center" wrapText="1"/>
    </xf>
    <xf numFmtId="2" fontId="7" fillId="0" borderId="1" xfId="25"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4" xfId="0" applyFont="1" applyFill="1" applyBorder="1" applyAlignment="1">
      <alignment horizontal="center" vertical="center" wrapText="1"/>
    </xf>
    <xf numFmtId="2" fontId="7" fillId="2" borderId="1" xfId="1" applyNumberFormat="1" applyFont="1" applyFill="1" applyBorder="1" applyAlignment="1">
      <alignment horizontal="center" vertical="center" wrapText="1"/>
    </xf>
    <xf numFmtId="0" fontId="7" fillId="0" borderId="1" xfId="6" applyFont="1" applyFill="1" applyBorder="1" applyAlignment="1">
      <alignment horizontal="left" vertical="center" wrapText="1"/>
    </xf>
    <xf numFmtId="0" fontId="7" fillId="0" borderId="1" xfId="25" applyFont="1" applyFill="1" applyBorder="1" applyAlignment="1">
      <alignment horizontal="left" vertical="center" wrapText="1"/>
    </xf>
    <xf numFmtId="0" fontId="7" fillId="2" borderId="1" xfId="27" applyFont="1" applyFill="1" applyBorder="1" applyAlignment="1">
      <alignment horizontal="center" vertical="center" wrapText="1"/>
    </xf>
    <xf numFmtId="2" fontId="7" fillId="0" borderId="1" xfId="19"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left" vertical="center" wrapText="1"/>
    </xf>
    <xf numFmtId="166" fontId="7" fillId="2" borderId="1" xfId="0" applyNumberFormat="1" applyFont="1" applyFill="1" applyBorder="1" applyAlignment="1">
      <alignment horizontal="center" vertical="center" wrapText="1"/>
    </xf>
    <xf numFmtId="2" fontId="7" fillId="2" borderId="1" xfId="19" applyNumberFormat="1" applyFont="1" applyFill="1" applyBorder="1" applyAlignment="1">
      <alignment horizontal="center" vertical="center" wrapText="1"/>
    </xf>
    <xf numFmtId="0" fontId="7" fillId="2" borderId="1" xfId="10" applyFont="1" applyFill="1" applyBorder="1" applyAlignment="1">
      <alignment horizontal="center" vertical="center" wrapText="1"/>
    </xf>
    <xf numFmtId="0" fontId="7" fillId="2" borderId="1" xfId="6" applyFont="1" applyFill="1" applyBorder="1" applyAlignment="1">
      <alignment horizontal="left" vertical="center" wrapText="1"/>
    </xf>
    <xf numFmtId="164" fontId="21" fillId="2" borderId="1" xfId="0" applyNumberFormat="1" applyFont="1" applyFill="1" applyBorder="1" applyAlignment="1">
      <alignment horizontal="left" vertical="center" wrapText="1"/>
    </xf>
    <xf numFmtId="0" fontId="1" fillId="2" borderId="1" xfId="1" applyFont="1" applyFill="1" applyBorder="1" applyAlignment="1">
      <alignment horizontal="left" vertical="center" wrapText="1"/>
    </xf>
    <xf numFmtId="0" fontId="5" fillId="2" borderId="1" xfId="2"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2" borderId="1" xfId="1" applyFont="1" applyFill="1" applyBorder="1" applyAlignment="1">
      <alignment vertical="center" wrapText="1"/>
    </xf>
    <xf numFmtId="2" fontId="7" fillId="2" borderId="1" xfId="2" applyNumberFormat="1" applyFont="1" applyFill="1" applyBorder="1" applyAlignment="1">
      <alignment horizontal="center" vertical="center" wrapText="1"/>
    </xf>
    <xf numFmtId="164" fontId="7" fillId="2" borderId="1" xfId="14" applyNumberFormat="1" applyFont="1" applyFill="1" applyBorder="1" applyAlignment="1">
      <alignment horizontal="center" vertical="center" wrapText="1"/>
    </xf>
    <xf numFmtId="0" fontId="1" fillId="2" borderId="1" xfId="19"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2"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vertical="center" wrapText="1"/>
    </xf>
    <xf numFmtId="0" fontId="7" fillId="0" borderId="1" xfId="1" applyFont="1" applyFill="1" applyBorder="1" applyAlignment="1">
      <alignment vertical="center" wrapText="1"/>
    </xf>
    <xf numFmtId="164" fontId="7" fillId="0" borderId="1" xfId="14" applyNumberFormat="1" applyFont="1" applyFill="1" applyBorder="1" applyAlignment="1">
      <alignment horizontal="center" vertical="center" wrapText="1"/>
    </xf>
    <xf numFmtId="0" fontId="7" fillId="0" borderId="1" xfId="2" applyFont="1" applyFill="1" applyBorder="1" applyAlignment="1">
      <alignment horizontal="justify" vertical="center" wrapText="1"/>
    </xf>
    <xf numFmtId="2" fontId="7" fillId="0" borderId="1" xfId="2" applyNumberFormat="1" applyFont="1" applyFill="1" applyBorder="1" applyAlignment="1">
      <alignment horizontal="left" vertical="center" wrapText="1"/>
    </xf>
    <xf numFmtId="0" fontId="1" fillId="0" borderId="1" xfId="2" applyFont="1" applyFill="1" applyBorder="1" applyAlignment="1">
      <alignment horizontal="justify" vertical="center" wrapText="1"/>
    </xf>
    <xf numFmtId="2" fontId="1" fillId="0" borderId="1" xfId="2" applyNumberFormat="1" applyFont="1" applyFill="1" applyBorder="1" applyAlignment="1">
      <alignment horizontal="center" vertical="center" wrapText="1"/>
    </xf>
    <xf numFmtId="2" fontId="1" fillId="0" borderId="1" xfId="1" applyNumberFormat="1" applyFont="1" applyFill="1" applyBorder="1" applyAlignment="1">
      <alignment horizontal="center" vertical="center" wrapText="1"/>
    </xf>
    <xf numFmtId="2" fontId="1" fillId="0" borderId="1" xfId="2" applyNumberFormat="1" applyFont="1" applyFill="1" applyBorder="1" applyAlignment="1">
      <alignment horizontal="left" vertical="center" wrapText="1"/>
    </xf>
    <xf numFmtId="2" fontId="7" fillId="0" borderId="1" xfId="1" applyNumberFormat="1" applyFont="1" applyFill="1" applyBorder="1" applyAlignment="1">
      <alignment horizontal="center" vertical="center"/>
    </xf>
    <xf numFmtId="4" fontId="7" fillId="0" borderId="1" xfId="1" applyNumberFormat="1" applyFont="1" applyFill="1" applyBorder="1" applyAlignment="1">
      <alignment horizontal="center" vertical="center"/>
    </xf>
    <xf numFmtId="49" fontId="7" fillId="0" borderId="1" xfId="2" applyNumberFormat="1" applyFont="1" applyFill="1" applyBorder="1" applyAlignment="1">
      <alignment horizontal="justify" vertical="center" wrapText="1"/>
    </xf>
    <xf numFmtId="164" fontId="7" fillId="0" borderId="1" xfId="14" applyNumberFormat="1" applyFont="1" applyFill="1" applyBorder="1" applyAlignment="1">
      <alignment horizontal="left" vertical="center" wrapText="1"/>
    </xf>
    <xf numFmtId="164" fontId="1" fillId="0" borderId="1" xfId="0" applyNumberFormat="1" applyFont="1" applyFill="1" applyBorder="1" applyAlignment="1">
      <alignment horizontal="left" vertical="center" wrapText="1"/>
    </xf>
    <xf numFmtId="164" fontId="7" fillId="0" borderId="1" xfId="0" applyNumberFormat="1" applyFont="1" applyFill="1" applyBorder="1" applyAlignment="1">
      <alignment horizontal="left" vertical="center" wrapText="1"/>
    </xf>
    <xf numFmtId="0" fontId="1" fillId="0" borderId="1" xfId="1" applyFont="1" applyFill="1" applyBorder="1" applyAlignment="1">
      <alignment horizontal="left" vertical="center" wrapText="1"/>
    </xf>
    <xf numFmtId="2" fontId="7" fillId="0" borderId="1" xfId="17" applyNumberFormat="1" applyFont="1" applyFill="1" applyBorder="1" applyAlignment="1">
      <alignment horizontal="center" vertical="center" wrapText="1"/>
    </xf>
    <xf numFmtId="0" fontId="1" fillId="0" borderId="1" xfId="0" applyFont="1" applyFill="1" applyBorder="1" applyAlignment="1">
      <alignment horizontal="center"/>
    </xf>
    <xf numFmtId="2" fontId="7" fillId="0" borderId="1" xfId="5" applyNumberFormat="1" applyFont="1" applyFill="1" applyBorder="1" applyAlignment="1">
      <alignment horizontal="center" vertical="center" wrapText="1"/>
    </xf>
    <xf numFmtId="0" fontId="15" fillId="0" borderId="1" xfId="1" applyFont="1" applyFill="1" applyBorder="1" applyAlignment="1">
      <alignment horizontal="left" vertical="center" wrapText="1"/>
    </xf>
    <xf numFmtId="49" fontId="7" fillId="0" borderId="1" xfId="19" applyNumberFormat="1" applyFont="1" applyFill="1" applyBorder="1" applyAlignment="1">
      <alignment horizontal="left" vertical="center" wrapText="1"/>
    </xf>
    <xf numFmtId="0" fontId="7" fillId="0" borderId="1" xfId="19" applyFont="1" applyFill="1" applyBorder="1" applyAlignment="1">
      <alignment horizontal="left" vertical="center" wrapText="1"/>
    </xf>
    <xf numFmtId="0" fontId="7" fillId="0" borderId="1" xfId="20" applyFont="1" applyFill="1" applyBorder="1" applyAlignment="1">
      <alignment horizontal="left" vertical="center" wrapText="1"/>
    </xf>
    <xf numFmtId="2" fontId="7" fillId="0" borderId="1" xfId="20" applyNumberFormat="1" applyFont="1" applyFill="1" applyBorder="1" applyAlignment="1">
      <alignment horizontal="center" vertical="center" wrapText="1"/>
    </xf>
    <xf numFmtId="0" fontId="7" fillId="0" borderId="1" xfId="21" applyFont="1" applyFill="1" applyBorder="1" applyAlignment="1">
      <alignment horizontal="left" vertical="center" wrapText="1"/>
    </xf>
    <xf numFmtId="2" fontId="7" fillId="0" borderId="1" xfId="21" applyNumberFormat="1" applyFont="1" applyFill="1" applyBorder="1" applyAlignment="1">
      <alignment horizontal="center" vertical="center" wrapText="1"/>
    </xf>
    <xf numFmtId="0" fontId="7" fillId="0" borderId="1" xfId="17" applyFont="1" applyFill="1" applyBorder="1" applyAlignment="1">
      <alignment horizontal="left" vertical="center" wrapText="1"/>
    </xf>
    <xf numFmtId="0" fontId="7" fillId="0" borderId="1" xfId="0" applyFont="1" applyFill="1" applyBorder="1" applyAlignment="1">
      <alignment vertical="center"/>
    </xf>
    <xf numFmtId="0" fontId="7" fillId="0" borderId="1" xfId="22" applyFont="1" applyFill="1" applyBorder="1" applyAlignment="1">
      <alignment horizontal="left" vertical="center" wrapText="1"/>
    </xf>
    <xf numFmtId="2" fontId="7" fillId="0" borderId="1" xfId="22" applyNumberFormat="1" applyFont="1" applyFill="1" applyBorder="1" applyAlignment="1">
      <alignment horizontal="center" vertical="center" wrapText="1"/>
    </xf>
    <xf numFmtId="0" fontId="7" fillId="0" borderId="1" xfId="9"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2" fontId="18" fillId="0"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1" fillId="0" borderId="1" xfId="2" applyFont="1" applyFill="1" applyBorder="1" applyAlignment="1">
      <alignment horizontal="left" vertical="center" wrapText="1"/>
    </xf>
    <xf numFmtId="0" fontId="7" fillId="0" borderId="1" xfId="12" applyFont="1" applyFill="1" applyBorder="1" applyAlignment="1">
      <alignment horizontal="left" vertical="center" wrapText="1"/>
    </xf>
    <xf numFmtId="0" fontId="7" fillId="0" borderId="1" xfId="10" applyFont="1" applyFill="1" applyBorder="1" applyAlignment="1">
      <alignment horizontal="left" vertical="center" wrapText="1"/>
    </xf>
    <xf numFmtId="2" fontId="7" fillId="0" borderId="1" xfId="10" applyNumberFormat="1" applyFont="1" applyFill="1" applyBorder="1" applyAlignment="1">
      <alignment horizontal="center" vertical="center" wrapText="1"/>
    </xf>
    <xf numFmtId="0" fontId="7" fillId="0" borderId="1" xfId="23" applyFont="1" applyFill="1" applyBorder="1" applyAlignment="1">
      <alignment horizontal="left" vertical="center" wrapText="1"/>
    </xf>
    <xf numFmtId="2" fontId="7" fillId="0" borderId="1" xfId="23" applyNumberFormat="1" applyFont="1" applyFill="1" applyBorder="1" applyAlignment="1">
      <alignment horizontal="center" vertical="center" wrapText="1"/>
    </xf>
    <xf numFmtId="0" fontId="7" fillId="0" borderId="1" xfId="24" applyFont="1" applyFill="1" applyBorder="1" applyAlignment="1">
      <alignment horizontal="left" vertical="center" wrapText="1"/>
    </xf>
    <xf numFmtId="2" fontId="7" fillId="0" borderId="1" xfId="24" applyNumberFormat="1" applyFont="1" applyFill="1" applyBorder="1" applyAlignment="1">
      <alignment horizontal="center" vertical="center" wrapText="1"/>
    </xf>
    <xf numFmtId="0" fontId="1" fillId="0" borderId="1" xfId="19" applyFont="1" applyFill="1" applyBorder="1" applyAlignment="1">
      <alignment horizontal="left" vertical="center" wrapText="1"/>
    </xf>
    <xf numFmtId="0" fontId="7" fillId="0" borderId="1" xfId="7" applyFont="1" applyFill="1" applyBorder="1" applyAlignment="1">
      <alignment horizontal="center" vertical="center" wrapText="1"/>
    </xf>
    <xf numFmtId="0" fontId="7" fillId="0" borderId="1" xfId="0" applyFont="1" applyFill="1" applyBorder="1" applyAlignment="1">
      <alignment horizontal="left" vertical="center"/>
    </xf>
    <xf numFmtId="0" fontId="15" fillId="0" borderId="1" xfId="19" applyFont="1" applyFill="1" applyBorder="1" applyAlignment="1">
      <alignment horizontal="center" vertical="center" wrapText="1"/>
    </xf>
    <xf numFmtId="0" fontId="7" fillId="0" borderId="1" xfId="13" applyFont="1" applyFill="1" applyBorder="1" applyAlignment="1">
      <alignment horizontal="left" vertical="center" wrapText="1"/>
    </xf>
    <xf numFmtId="2" fontId="7" fillId="0" borderId="1" xfId="26" applyNumberFormat="1" applyFont="1" applyFill="1" applyBorder="1" applyAlignment="1">
      <alignment horizontal="center" vertical="center" wrapText="1"/>
    </xf>
    <xf numFmtId="0" fontId="7" fillId="0" borderId="1" xfId="26" applyFont="1" applyFill="1" applyBorder="1" applyAlignment="1">
      <alignment horizontal="left" vertical="center" wrapText="1"/>
    </xf>
    <xf numFmtId="0" fontId="7" fillId="0" borderId="10" xfId="1" applyFont="1" applyFill="1" applyBorder="1" applyAlignment="1">
      <alignment horizontal="center" vertical="center" wrapText="1"/>
    </xf>
    <xf numFmtId="0" fontId="7" fillId="0" borderId="1" xfId="27" applyFont="1" applyFill="1" applyBorder="1" applyAlignment="1">
      <alignment horizontal="left" vertical="center" wrapText="1"/>
    </xf>
    <xf numFmtId="0" fontId="7" fillId="0" borderId="1" xfId="27" applyFont="1" applyFill="1" applyBorder="1" applyAlignment="1">
      <alignment horizontal="center" vertical="center" wrapText="1"/>
    </xf>
    <xf numFmtId="2" fontId="7" fillId="0" borderId="1" xfId="27" applyNumberFormat="1" applyFont="1" applyFill="1" applyBorder="1" applyAlignment="1">
      <alignment horizontal="center" vertical="center" wrapText="1"/>
    </xf>
    <xf numFmtId="0" fontId="7" fillId="0" borderId="1" xfId="28" applyFont="1" applyFill="1" applyBorder="1" applyAlignment="1">
      <alignment horizontal="left" vertical="center" wrapText="1"/>
    </xf>
    <xf numFmtId="2" fontId="7" fillId="0" borderId="1" xfId="28"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29" applyFont="1" applyFill="1" applyBorder="1" applyAlignment="1">
      <alignment horizontal="left" vertical="center" wrapText="1"/>
    </xf>
    <xf numFmtId="2" fontId="7" fillId="0" borderId="1" xfId="29" applyNumberFormat="1" applyFont="1" applyFill="1" applyBorder="1" applyAlignment="1">
      <alignment horizontal="center" vertical="center" wrapText="1"/>
    </xf>
    <xf numFmtId="0" fontId="7" fillId="0" borderId="1" xfId="30" applyFont="1" applyFill="1" applyBorder="1" applyAlignment="1">
      <alignment horizontal="left" vertical="center" wrapText="1"/>
    </xf>
    <xf numFmtId="2" fontId="7" fillId="0" borderId="1" xfId="30" applyNumberFormat="1" applyFont="1" applyFill="1" applyBorder="1" applyAlignment="1">
      <alignment horizontal="center" vertical="center" wrapText="1"/>
    </xf>
    <xf numFmtId="0" fontId="7" fillId="0" borderId="1" xfId="31" applyFont="1" applyFill="1" applyBorder="1" applyAlignment="1">
      <alignment horizontal="left" vertical="center" wrapText="1"/>
    </xf>
    <xf numFmtId="2" fontId="7" fillId="0" borderId="1" xfId="31" applyNumberFormat="1" applyFont="1" applyFill="1" applyBorder="1" applyAlignment="1">
      <alignment horizontal="center" vertical="center" wrapText="1"/>
    </xf>
    <xf numFmtId="0" fontId="7" fillId="0" borderId="1" xfId="32" applyFont="1" applyFill="1" applyBorder="1" applyAlignment="1">
      <alignment horizontal="left" vertical="center" wrapText="1"/>
    </xf>
    <xf numFmtId="0" fontId="7" fillId="0" borderId="1" xfId="0" applyFont="1" applyFill="1" applyBorder="1"/>
    <xf numFmtId="0" fontId="7" fillId="0" borderId="1" xfId="0" quotePrefix="1" applyFont="1" applyFill="1" applyBorder="1" applyAlignment="1">
      <alignment vertical="center" wrapText="1"/>
    </xf>
    <xf numFmtId="0" fontId="7" fillId="0" borderId="1" xfId="0" quotePrefix="1" applyFont="1" applyFill="1" applyBorder="1" applyAlignment="1">
      <alignment horizontal="justify" vertical="center" wrapText="1"/>
    </xf>
    <xf numFmtId="165" fontId="7" fillId="0" borderId="1" xfId="0" applyNumberFormat="1" applyFont="1" applyFill="1" applyBorder="1" applyAlignment="1">
      <alignment horizontal="center" vertical="center" wrapText="1"/>
    </xf>
    <xf numFmtId="2" fontId="1" fillId="0" borderId="1" xfId="3"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 fillId="2" borderId="5" xfId="2" applyFont="1" applyFill="1" applyBorder="1" applyAlignment="1">
      <alignment horizontal="center" vertical="center" wrapText="1"/>
    </xf>
    <xf numFmtId="0" fontId="1" fillId="2" borderId="6" xfId="2" applyFont="1" applyFill="1" applyBorder="1" applyAlignment="1">
      <alignment horizontal="center" vertical="center" wrapText="1"/>
    </xf>
    <xf numFmtId="0" fontId="1" fillId="2" borderId="1" xfId="0" applyFont="1" applyFill="1" applyBorder="1" applyAlignment="1">
      <alignment horizontal="center" vertical="center" wrapText="1"/>
    </xf>
    <xf numFmtId="164" fontId="21" fillId="2" borderId="4" xfId="0" applyNumberFormat="1" applyFont="1" applyFill="1" applyBorder="1" applyAlignment="1">
      <alignment horizontal="left" vertical="center" wrapText="1"/>
    </xf>
    <xf numFmtId="164" fontId="21" fillId="2" borderId="2" xfId="0" applyNumberFormat="1" applyFont="1" applyFill="1" applyBorder="1" applyAlignment="1">
      <alignment horizontal="left" vertical="center" wrapText="1"/>
    </xf>
    <xf numFmtId="164" fontId="21" fillId="2" borderId="3" xfId="0" applyNumberFormat="1" applyFont="1" applyFill="1" applyBorder="1" applyAlignment="1">
      <alignment horizontal="left" vertical="center" wrapText="1"/>
    </xf>
    <xf numFmtId="0" fontId="1" fillId="2" borderId="1" xfId="2" applyFont="1" applyFill="1" applyBorder="1" applyAlignment="1">
      <alignment horizontal="center" vertical="center" wrapText="1"/>
    </xf>
    <xf numFmtId="164" fontId="21" fillId="2" borderId="1" xfId="0" applyNumberFormat="1" applyFont="1" applyFill="1" applyBorder="1" applyAlignment="1">
      <alignment horizontal="left" vertical="center" wrapText="1"/>
    </xf>
    <xf numFmtId="0" fontId="7" fillId="2"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left" vertical="center" wrapText="1"/>
    </xf>
    <xf numFmtId="164" fontId="1" fillId="0" borderId="4" xfId="0" applyNumberFormat="1" applyFont="1" applyFill="1" applyBorder="1" applyAlignment="1">
      <alignment horizontal="left" vertical="center" wrapText="1"/>
    </xf>
    <xf numFmtId="164" fontId="1" fillId="0" borderId="2" xfId="0" applyNumberFormat="1" applyFont="1" applyFill="1" applyBorder="1" applyAlignment="1">
      <alignment horizontal="left" vertical="center" wrapText="1"/>
    </xf>
    <xf numFmtId="164" fontId="1" fillId="0" borderId="3" xfId="0" applyNumberFormat="1" applyFont="1" applyFill="1" applyBorder="1" applyAlignment="1">
      <alignment horizontal="left" vertical="center" wrapText="1"/>
    </xf>
    <xf numFmtId="0" fontId="1" fillId="0" borderId="5" xfId="2" applyFont="1" applyFill="1" applyBorder="1" applyAlignment="1">
      <alignment horizontal="center" vertical="center" wrapText="1"/>
    </xf>
    <xf numFmtId="0" fontId="1" fillId="0" borderId="9" xfId="2"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33">
    <cellStyle name="Normal" xfId="0" builtinId="0"/>
    <cellStyle name="Normal 12 2" xfId="14"/>
    <cellStyle name="Normal 14_HUONG TRA -TACH.DM.16XA" xfId="10"/>
    <cellStyle name="Normal 154_DM HUONG TRA - DIEU CHINH 2020" xfId="15"/>
    <cellStyle name="Normal 16_HUONG TRA -TACH.DM.16XA" xfId="29"/>
    <cellStyle name="Normal 160 2" xfId="17"/>
    <cellStyle name="Normal 166_DM HUONG TRA - DIEU CHINH 2020" xfId="27"/>
    <cellStyle name="Normal 172" xfId="22"/>
    <cellStyle name="Normal 177_DM HUONG TRA - DIEU CHINH 2020" xfId="28"/>
    <cellStyle name="Normal 180_DM HUONG TRA - DIEU CHINH 2020" xfId="24"/>
    <cellStyle name="Normal 2" xfId="2"/>
    <cellStyle name="Normal 2 2" xfId="4"/>
    <cellStyle name="Normal 2 2 2 2" xfId="19"/>
    <cellStyle name="Normal 2_DANH MUC DCQH 2020 - THI XA HUONG TRA 12-09-2017-bsung" xfId="12"/>
    <cellStyle name="Normal 20_DM HUONG TRA - DIEU CHINH 2020" xfId="3"/>
    <cellStyle name="Normal 21_DM HUONG TRA - DIEU CHINH 2020" xfId="5"/>
    <cellStyle name="Normal 23 2" xfId="18"/>
    <cellStyle name="Normal 28_DM HUONG TRA - DIEU CHINH 2020" xfId="25"/>
    <cellStyle name="Normal 29_DM HUONG TRA - DIEU CHINH 2020" xfId="11"/>
    <cellStyle name="Normal 3" xfId="8"/>
    <cellStyle name="Normal 30" xfId="16"/>
    <cellStyle name="Normal 33" xfId="9"/>
    <cellStyle name="Normal 64_DM HUONG TRA - DIEU CHINH 2020" xfId="13"/>
    <cellStyle name="Normal 67_DM HUONG TRA - DIEU CHINH 2020" xfId="32"/>
    <cellStyle name="Normal 72" xfId="21"/>
    <cellStyle name="Normal 78_DM HUONG TRA - DIEU CHINH 2020" xfId="31"/>
    <cellStyle name="Normal 85" xfId="20"/>
    <cellStyle name="Normal 89" xfId="26"/>
    <cellStyle name="Normal 90" xfId="23"/>
    <cellStyle name="Normal 92 2" xfId="30"/>
    <cellStyle name="Normal_BIEU-CC1 2" xfId="1"/>
    <cellStyle name="Normal_DANH MUC DCQH 2020 - THI XA HUONG TRA 12-09-2017-bsung" xfId="6"/>
    <cellStyle name="Normal_Sheet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65"/>
  <sheetViews>
    <sheetView view="pageBreakPreview" zoomScaleNormal="90" zoomScaleSheetLayoutView="100" workbookViewId="0">
      <selection activeCell="D39" sqref="D39"/>
    </sheetView>
  </sheetViews>
  <sheetFormatPr defaultColWidth="9.140625" defaultRowHeight="5.65" customHeight="1"/>
  <cols>
    <col min="1" max="1" width="6.7109375" style="5" customWidth="1"/>
    <col min="2" max="2" width="37.7109375" style="5" customWidth="1"/>
    <col min="3" max="3" width="8.85546875" style="92" customWidth="1"/>
    <col min="4" max="4" width="14.140625" style="93" customWidth="1"/>
    <col min="5" max="5" width="15.85546875" style="5" customWidth="1"/>
    <col min="6" max="6" width="17.140625" style="93" customWidth="1"/>
    <col min="7" max="7" width="16" style="5" customWidth="1"/>
    <col min="8" max="8" width="10.5703125" style="5" hidden="1" customWidth="1"/>
    <col min="9" max="9" width="17.42578125" style="5" hidden="1" customWidth="1"/>
    <col min="10" max="10" width="20.7109375" style="5" hidden="1" customWidth="1"/>
    <col min="11" max="11" width="11.28515625" style="5" hidden="1" customWidth="1"/>
    <col min="12" max="12" width="7.140625" style="5" hidden="1" customWidth="1"/>
    <col min="13" max="13" width="13.5703125" style="5" hidden="1" customWidth="1"/>
    <col min="14" max="14" width="11.28515625" style="5" hidden="1" customWidth="1"/>
    <col min="15" max="15" width="36.85546875" style="5" customWidth="1"/>
    <col min="16" max="16" width="30" style="5" customWidth="1"/>
    <col min="17" max="17" width="22.28515625" style="5" customWidth="1"/>
    <col min="18" max="20" width="9.140625" style="5" customWidth="1"/>
    <col min="21" max="21" width="31.28515625" style="5" customWidth="1"/>
    <col min="22" max="16384" width="9.140625" style="5"/>
  </cols>
  <sheetData>
    <row r="1" spans="1:21" ht="46.9" customHeight="1">
      <c r="A1" s="225" t="s">
        <v>1623</v>
      </c>
      <c r="B1" s="225"/>
      <c r="C1" s="225"/>
      <c r="D1" s="225"/>
      <c r="E1" s="225"/>
      <c r="F1" s="225"/>
      <c r="G1" s="225"/>
      <c r="H1" s="225"/>
      <c r="I1" s="225"/>
      <c r="J1" s="225"/>
      <c r="K1" s="225"/>
      <c r="L1" s="225"/>
      <c r="M1" s="225"/>
      <c r="N1" s="225"/>
      <c r="O1" s="226"/>
      <c r="P1" s="66"/>
      <c r="Q1" s="67" t="s">
        <v>1</v>
      </c>
    </row>
    <row r="2" spans="1:21" s="68" customFormat="1" ht="15.75" customHeight="1">
      <c r="A2" s="227" t="s">
        <v>2</v>
      </c>
      <c r="B2" s="227" t="s">
        <v>3</v>
      </c>
      <c r="C2" s="227" t="s">
        <v>4</v>
      </c>
      <c r="D2" s="227" t="s">
        <v>5</v>
      </c>
      <c r="E2" s="227"/>
      <c r="F2" s="227"/>
      <c r="G2" s="227" t="s">
        <v>6</v>
      </c>
      <c r="H2" s="227" t="s">
        <v>7</v>
      </c>
      <c r="I2" s="232" t="s">
        <v>8</v>
      </c>
      <c r="J2" s="228" t="s">
        <v>9</v>
      </c>
      <c r="K2" s="227" t="s">
        <v>10</v>
      </c>
      <c r="L2" s="227" t="s">
        <v>11</v>
      </c>
      <c r="M2" s="227" t="s">
        <v>12</v>
      </c>
      <c r="N2" s="229" t="s">
        <v>13</v>
      </c>
      <c r="O2" s="230" t="s">
        <v>10</v>
      </c>
    </row>
    <row r="3" spans="1:21" s="68" customFormat="1" ht="73.5" customHeight="1">
      <c r="A3" s="227"/>
      <c r="B3" s="227"/>
      <c r="C3" s="227"/>
      <c r="D3" s="65" t="s">
        <v>1620</v>
      </c>
      <c r="E3" s="2" t="s">
        <v>1656</v>
      </c>
      <c r="F3" s="2" t="s">
        <v>1657</v>
      </c>
      <c r="G3" s="227"/>
      <c r="H3" s="227"/>
      <c r="I3" s="233"/>
      <c r="J3" s="228"/>
      <c r="K3" s="227"/>
      <c r="L3" s="227"/>
      <c r="M3" s="227"/>
      <c r="N3" s="229"/>
      <c r="O3" s="231"/>
      <c r="R3" s="68" t="s">
        <v>17</v>
      </c>
      <c r="S3" s="68" t="s">
        <v>18</v>
      </c>
      <c r="T3" s="68" t="s">
        <v>18</v>
      </c>
    </row>
    <row r="4" spans="1:21" s="71" customFormat="1" ht="28.5" customHeight="1">
      <c r="A4" s="70">
        <v>-1</v>
      </c>
      <c r="B4" s="70">
        <v>-2</v>
      </c>
      <c r="C4" s="2"/>
      <c r="D4" s="65" t="s">
        <v>19</v>
      </c>
      <c r="E4" s="70">
        <v>-4</v>
      </c>
      <c r="F4" s="70">
        <v>-5</v>
      </c>
      <c r="G4" s="70">
        <v>-6</v>
      </c>
      <c r="H4" s="70">
        <v>-7</v>
      </c>
      <c r="I4" s="140"/>
      <c r="J4" s="228"/>
      <c r="K4" s="70"/>
      <c r="L4" s="227"/>
      <c r="M4" s="124"/>
      <c r="N4" s="126"/>
      <c r="O4" s="70">
        <v>-7</v>
      </c>
    </row>
    <row r="5" spans="1:21" s="71" customFormat="1" ht="28.5" customHeight="1">
      <c r="A5" s="70"/>
      <c r="B5" s="138" t="s">
        <v>392</v>
      </c>
      <c r="C5" s="2"/>
      <c r="D5" s="65"/>
      <c r="E5" s="70"/>
      <c r="F5" s="70"/>
      <c r="G5" s="70"/>
      <c r="H5" s="70"/>
      <c r="I5" s="125"/>
      <c r="J5" s="125"/>
      <c r="K5" s="70"/>
      <c r="L5" s="124"/>
      <c r="M5" s="124"/>
      <c r="N5" s="126"/>
      <c r="O5" s="124"/>
    </row>
    <row r="6" spans="1:21" s="71" customFormat="1" ht="84.75" customHeight="1">
      <c r="A6" s="2">
        <v>1</v>
      </c>
      <c r="B6" s="63" t="s">
        <v>430</v>
      </c>
      <c r="C6" s="2" t="s">
        <v>29</v>
      </c>
      <c r="D6" s="65">
        <v>11</v>
      </c>
      <c r="E6" s="65">
        <v>8.24</v>
      </c>
      <c r="F6" s="65">
        <f>D6-E6</f>
        <v>2.76</v>
      </c>
      <c r="G6" s="1" t="s">
        <v>431</v>
      </c>
      <c r="H6" s="1" t="s">
        <v>23</v>
      </c>
      <c r="I6" s="1"/>
      <c r="J6" s="1"/>
      <c r="K6" s="1"/>
      <c r="L6" s="1" t="s">
        <v>432</v>
      </c>
      <c r="M6" s="1" t="s">
        <v>237</v>
      </c>
      <c r="N6" s="1" t="s">
        <v>433</v>
      </c>
      <c r="O6" s="1" t="s">
        <v>434</v>
      </c>
    </row>
    <row r="7" spans="1:21" s="71" customFormat="1" ht="18" customHeight="1">
      <c r="A7" s="70"/>
      <c r="B7" s="139" t="s">
        <v>472</v>
      </c>
      <c r="C7" s="2"/>
      <c r="D7" s="65"/>
      <c r="E7" s="70"/>
      <c r="F7" s="70"/>
      <c r="G7" s="70"/>
      <c r="H7" s="70"/>
      <c r="I7" s="125"/>
      <c r="J7" s="125"/>
      <c r="K7" s="70"/>
      <c r="L7" s="124"/>
      <c r="M7" s="124"/>
      <c r="N7" s="126"/>
      <c r="O7" s="124"/>
    </row>
    <row r="8" spans="1:21" ht="63">
      <c r="A8" s="1">
        <v>2</v>
      </c>
      <c r="B8" s="137" t="s">
        <v>512</v>
      </c>
      <c r="C8" s="2" t="s">
        <v>57</v>
      </c>
      <c r="D8" s="119">
        <v>22.31</v>
      </c>
      <c r="E8" s="119">
        <v>4</v>
      </c>
      <c r="F8" s="119">
        <f>D8-E8</f>
        <v>18.309999999999999</v>
      </c>
      <c r="G8" s="85" t="s">
        <v>447</v>
      </c>
      <c r="H8" s="1" t="s">
        <v>23</v>
      </c>
      <c r="I8" s="1"/>
      <c r="J8" s="1"/>
      <c r="K8" s="1"/>
      <c r="L8" s="1" t="s">
        <v>513</v>
      </c>
      <c r="M8" s="1"/>
      <c r="N8" s="7"/>
      <c r="O8" s="1" t="s">
        <v>514</v>
      </c>
    </row>
    <row r="9" spans="1:21" s="71" customFormat="1" ht="92.25" customHeight="1">
      <c r="A9" s="70">
        <v>3</v>
      </c>
      <c r="B9" s="63" t="s">
        <v>542</v>
      </c>
      <c r="C9" s="1" t="s">
        <v>57</v>
      </c>
      <c r="D9" s="65">
        <v>4</v>
      </c>
      <c r="E9" s="65">
        <v>2.27</v>
      </c>
      <c r="F9" s="119">
        <f t="shared" ref="F9:F32" si="0">D9-E9</f>
        <v>1.73</v>
      </c>
      <c r="G9" s="1" t="s">
        <v>431</v>
      </c>
      <c r="H9" s="1" t="s">
        <v>23</v>
      </c>
      <c r="I9" s="1"/>
      <c r="J9" s="1"/>
      <c r="K9" s="1"/>
      <c r="L9" s="2" t="s">
        <v>543</v>
      </c>
      <c r="M9" s="2" t="s">
        <v>59</v>
      </c>
      <c r="N9" s="2" t="s">
        <v>59</v>
      </c>
      <c r="O9" s="2" t="s">
        <v>544</v>
      </c>
    </row>
    <row r="10" spans="1:21" s="71" customFormat="1" ht="92.25" customHeight="1">
      <c r="A10" s="2">
        <v>4</v>
      </c>
      <c r="B10" s="63" t="s">
        <v>545</v>
      </c>
      <c r="C10" s="1" t="s">
        <v>57</v>
      </c>
      <c r="D10" s="65">
        <v>2</v>
      </c>
      <c r="E10" s="65">
        <v>0.63</v>
      </c>
      <c r="F10" s="119">
        <f t="shared" si="0"/>
        <v>1.37</v>
      </c>
      <c r="G10" s="1" t="s">
        <v>431</v>
      </c>
      <c r="H10" s="1" t="s">
        <v>23</v>
      </c>
      <c r="I10" s="1"/>
      <c r="J10" s="1"/>
      <c r="K10" s="1"/>
      <c r="L10" s="2" t="s">
        <v>546</v>
      </c>
      <c r="M10" s="2"/>
      <c r="N10" s="2"/>
      <c r="O10" s="2" t="s">
        <v>1618</v>
      </c>
    </row>
    <row r="11" spans="1:21" ht="63">
      <c r="A11" s="1">
        <v>5</v>
      </c>
      <c r="B11" s="108" t="s">
        <v>550</v>
      </c>
      <c r="C11" s="1" t="s">
        <v>57</v>
      </c>
      <c r="D11" s="127">
        <v>11</v>
      </c>
      <c r="E11" s="127">
        <v>6.61</v>
      </c>
      <c r="F11" s="119">
        <f t="shared" si="0"/>
        <v>4.3899999999999997</v>
      </c>
      <c r="G11" s="1" t="s">
        <v>471</v>
      </c>
      <c r="H11" s="1" t="s">
        <v>23</v>
      </c>
      <c r="I11" s="1"/>
      <c r="J11" s="1"/>
      <c r="K11" s="1"/>
      <c r="L11" s="1" t="s">
        <v>551</v>
      </c>
      <c r="M11" s="1"/>
      <c r="N11" s="7"/>
      <c r="O11" s="1" t="s">
        <v>1616</v>
      </c>
      <c r="R11" s="5" t="s">
        <v>27</v>
      </c>
      <c r="U11" s="5" t="s">
        <v>1617</v>
      </c>
    </row>
    <row r="12" spans="1:21" ht="47.25">
      <c r="A12" s="70">
        <v>6</v>
      </c>
      <c r="B12" s="63" t="s">
        <v>63</v>
      </c>
      <c r="C12" s="1" t="s">
        <v>57</v>
      </c>
      <c r="D12" s="65">
        <v>7.8</v>
      </c>
      <c r="E12" s="65">
        <v>3.4</v>
      </c>
      <c r="F12" s="119">
        <f t="shared" si="0"/>
        <v>4.4000000000000004</v>
      </c>
      <c r="G12" s="1" t="s">
        <v>22</v>
      </c>
      <c r="H12" s="1" t="s">
        <v>23</v>
      </c>
      <c r="I12" s="1"/>
      <c r="J12" s="1"/>
      <c r="K12" s="1"/>
      <c r="L12" s="2" t="s">
        <v>64</v>
      </c>
      <c r="M12" s="2" t="s">
        <v>65</v>
      </c>
      <c r="N12" s="8" t="s">
        <v>65</v>
      </c>
      <c r="O12" s="73" t="s">
        <v>320</v>
      </c>
      <c r="R12" s="5" t="s">
        <v>27</v>
      </c>
    </row>
    <row r="13" spans="1:21" ht="78.75">
      <c r="A13" s="70">
        <v>5</v>
      </c>
      <c r="B13" s="63" t="s">
        <v>321</v>
      </c>
      <c r="C13" s="1" t="s">
        <v>57</v>
      </c>
      <c r="D13" s="65">
        <v>3.8</v>
      </c>
      <c r="E13" s="65">
        <v>2.6</v>
      </c>
      <c r="F13" s="119">
        <f t="shared" si="0"/>
        <v>1.1999999999999997</v>
      </c>
      <c r="G13" s="1" t="s">
        <v>22</v>
      </c>
      <c r="H13" s="1" t="s">
        <v>23</v>
      </c>
      <c r="I13" s="1" t="s">
        <v>51</v>
      </c>
      <c r="J13" s="1"/>
      <c r="K13" s="1"/>
      <c r="L13" s="2" t="s">
        <v>66</v>
      </c>
      <c r="M13" s="2"/>
      <c r="N13" s="8"/>
      <c r="O13" s="2" t="s">
        <v>322</v>
      </c>
      <c r="R13" s="5" t="s">
        <v>67</v>
      </c>
      <c r="U13" s="5" t="s">
        <v>68</v>
      </c>
    </row>
    <row r="14" spans="1:21" ht="31.5">
      <c r="A14" s="1"/>
      <c r="B14" s="101" t="s">
        <v>578</v>
      </c>
      <c r="C14" s="2"/>
      <c r="D14" s="119"/>
      <c r="E14" s="119"/>
      <c r="F14" s="119"/>
      <c r="G14" s="85"/>
      <c r="H14" s="1"/>
      <c r="I14" s="1"/>
      <c r="J14" s="1"/>
      <c r="K14" s="1"/>
      <c r="L14" s="1"/>
      <c r="M14" s="1"/>
      <c r="N14" s="7"/>
      <c r="O14" s="123"/>
    </row>
    <row r="15" spans="1:21" s="71" customFormat="1" ht="92.25" customHeight="1">
      <c r="A15" s="70">
        <v>7</v>
      </c>
      <c r="B15" s="63" t="s">
        <v>580</v>
      </c>
      <c r="C15" s="2" t="s">
        <v>581</v>
      </c>
      <c r="D15" s="65">
        <v>3.47</v>
      </c>
      <c r="E15" s="65"/>
      <c r="F15" s="119">
        <f t="shared" si="0"/>
        <v>3.47</v>
      </c>
      <c r="G15" s="1" t="s">
        <v>431</v>
      </c>
      <c r="H15" s="1" t="s">
        <v>23</v>
      </c>
      <c r="I15" s="1"/>
      <c r="J15" s="1"/>
      <c r="K15" s="1"/>
      <c r="L15" s="2" t="s">
        <v>582</v>
      </c>
      <c r="M15" s="2" t="s">
        <v>583</v>
      </c>
      <c r="N15" s="2" t="s">
        <v>254</v>
      </c>
      <c r="O15" s="2" t="s">
        <v>584</v>
      </c>
    </row>
    <row r="16" spans="1:21" ht="31.5">
      <c r="A16" s="1"/>
      <c r="B16" s="139" t="s">
        <v>967</v>
      </c>
      <c r="C16" s="2"/>
      <c r="D16" s="119"/>
      <c r="E16" s="119"/>
      <c r="F16" s="119">
        <f t="shared" si="0"/>
        <v>0</v>
      </c>
      <c r="G16" s="85"/>
      <c r="H16" s="1"/>
      <c r="I16" s="1"/>
      <c r="J16" s="1"/>
      <c r="K16" s="1"/>
      <c r="L16" s="1"/>
      <c r="M16" s="1"/>
      <c r="N16" s="7"/>
      <c r="O16" s="123"/>
    </row>
    <row r="17" spans="1:18" s="67" customFormat="1" ht="63">
      <c r="A17" s="70">
        <v>8</v>
      </c>
      <c r="B17" s="63" t="s">
        <v>215</v>
      </c>
      <c r="C17" s="85" t="s">
        <v>212</v>
      </c>
      <c r="D17" s="65">
        <v>4.8</v>
      </c>
      <c r="E17" s="65">
        <v>1.3</v>
      </c>
      <c r="F17" s="119">
        <f t="shared" si="0"/>
        <v>3.5</v>
      </c>
      <c r="G17" s="1" t="s">
        <v>22</v>
      </c>
      <c r="H17" s="1" t="s">
        <v>23</v>
      </c>
      <c r="I17" s="1"/>
      <c r="J17" s="1"/>
      <c r="K17" s="1"/>
      <c r="L17" s="1" t="s">
        <v>216</v>
      </c>
      <c r="M17" s="1"/>
      <c r="N17" s="7"/>
      <c r="O17" s="1" t="s">
        <v>326</v>
      </c>
      <c r="R17" s="5" t="s">
        <v>33</v>
      </c>
    </row>
    <row r="18" spans="1:18" ht="22.5" customHeight="1">
      <c r="A18" s="1"/>
      <c r="B18" s="101" t="s">
        <v>1148</v>
      </c>
      <c r="C18" s="2"/>
      <c r="D18" s="119"/>
      <c r="E18" s="119"/>
      <c r="F18" s="119"/>
      <c r="G18" s="85"/>
      <c r="H18" s="1"/>
      <c r="I18" s="1"/>
      <c r="J18" s="1"/>
      <c r="K18" s="1"/>
      <c r="L18" s="1"/>
      <c r="M18" s="1"/>
      <c r="N18" s="7"/>
      <c r="O18" s="123"/>
    </row>
    <row r="19" spans="1:18" s="67" customFormat="1" ht="63">
      <c r="A19" s="2">
        <v>9</v>
      </c>
      <c r="B19" s="63" t="s">
        <v>1205</v>
      </c>
      <c r="C19" s="130" t="s">
        <v>1150</v>
      </c>
      <c r="D19" s="65">
        <v>2.7</v>
      </c>
      <c r="E19" s="78"/>
      <c r="F19" s="119">
        <f t="shared" si="0"/>
        <v>2.7</v>
      </c>
      <c r="G19" s="1" t="s">
        <v>400</v>
      </c>
      <c r="H19" s="1" t="s">
        <v>23</v>
      </c>
      <c r="I19" s="1"/>
      <c r="J19" s="1"/>
      <c r="K19" s="1"/>
      <c r="L19" s="1" t="s">
        <v>1206</v>
      </c>
      <c r="M19" s="1" t="s">
        <v>1207</v>
      </c>
      <c r="N19" s="7" t="s">
        <v>1207</v>
      </c>
      <c r="O19" s="1" t="s">
        <v>1208</v>
      </c>
      <c r="R19" s="5" t="s">
        <v>1619</v>
      </c>
    </row>
    <row r="20" spans="1:18" ht="15.75">
      <c r="A20" s="1"/>
      <c r="B20" s="101" t="s">
        <v>1234</v>
      </c>
      <c r="C20" s="2"/>
      <c r="D20" s="119"/>
      <c r="E20" s="119"/>
      <c r="F20" s="119">
        <f t="shared" si="0"/>
        <v>0</v>
      </c>
      <c r="G20" s="85"/>
      <c r="H20" s="1"/>
      <c r="I20" s="1"/>
      <c r="J20" s="1"/>
      <c r="K20" s="1"/>
      <c r="L20" s="1"/>
      <c r="M20" s="1"/>
      <c r="N20" s="7"/>
      <c r="O20" s="123"/>
    </row>
    <row r="21" spans="1:18" s="67" customFormat="1" ht="63">
      <c r="A21" s="1">
        <v>10</v>
      </c>
      <c r="B21" s="63" t="s">
        <v>1361</v>
      </c>
      <c r="C21" s="136" t="s">
        <v>235</v>
      </c>
      <c r="D21" s="65">
        <v>2.4</v>
      </c>
      <c r="E21" s="65">
        <v>0.45</v>
      </c>
      <c r="F21" s="119">
        <f t="shared" si="0"/>
        <v>1.95</v>
      </c>
      <c r="G21" s="1" t="s">
        <v>447</v>
      </c>
      <c r="H21" s="1" t="s">
        <v>23</v>
      </c>
      <c r="I21" s="1"/>
      <c r="J21" s="1"/>
      <c r="K21" s="1"/>
      <c r="L21" s="1" t="s">
        <v>1362</v>
      </c>
      <c r="M21" s="1" t="s">
        <v>522</v>
      </c>
      <c r="N21" s="7" t="s">
        <v>418</v>
      </c>
      <c r="O21" s="1" t="s">
        <v>1363</v>
      </c>
      <c r="R21" s="67" t="s">
        <v>33</v>
      </c>
    </row>
    <row r="22" spans="1:18" s="67" customFormat="1" ht="63">
      <c r="A22" s="1">
        <v>11</v>
      </c>
      <c r="B22" s="63" t="s">
        <v>1366</v>
      </c>
      <c r="C22" s="136" t="s">
        <v>235</v>
      </c>
      <c r="D22" s="65">
        <v>0.62</v>
      </c>
      <c r="E22" s="65">
        <v>0.47</v>
      </c>
      <c r="F22" s="119">
        <f t="shared" si="0"/>
        <v>0.15000000000000002</v>
      </c>
      <c r="G22" s="1" t="s">
        <v>447</v>
      </c>
      <c r="H22" s="1" t="s">
        <v>23</v>
      </c>
      <c r="I22" s="1"/>
      <c r="J22" s="1"/>
      <c r="K22" s="1"/>
      <c r="L22" s="1" t="s">
        <v>1367</v>
      </c>
      <c r="M22" s="1"/>
      <c r="N22" s="7"/>
      <c r="O22" s="1" t="s">
        <v>1368</v>
      </c>
    </row>
    <row r="23" spans="1:18" s="67" customFormat="1" ht="47.25">
      <c r="A23" s="1">
        <v>12</v>
      </c>
      <c r="B23" s="137" t="s">
        <v>1373</v>
      </c>
      <c r="C23" s="2" t="s">
        <v>235</v>
      </c>
      <c r="D23" s="119">
        <v>0.19</v>
      </c>
      <c r="E23" s="78"/>
      <c r="F23" s="119">
        <f t="shared" si="0"/>
        <v>0.19</v>
      </c>
      <c r="G23" s="109" t="s">
        <v>447</v>
      </c>
      <c r="H23" s="1" t="s">
        <v>23</v>
      </c>
      <c r="I23" s="1"/>
      <c r="J23" s="1"/>
      <c r="K23" s="1"/>
      <c r="L23" s="1" t="s">
        <v>1374</v>
      </c>
      <c r="M23" s="1" t="s">
        <v>1375</v>
      </c>
      <c r="N23" s="7" t="s">
        <v>418</v>
      </c>
      <c r="O23" s="1" t="s">
        <v>1376</v>
      </c>
    </row>
    <row r="24" spans="1:18" s="67" customFormat="1" ht="63">
      <c r="A24" s="1">
        <v>13</v>
      </c>
      <c r="B24" s="63" t="s">
        <v>1386</v>
      </c>
      <c r="C24" s="136" t="s">
        <v>235</v>
      </c>
      <c r="D24" s="65">
        <v>3.1</v>
      </c>
      <c r="E24" s="65">
        <v>1.67</v>
      </c>
      <c r="F24" s="119">
        <f t="shared" si="0"/>
        <v>1.4300000000000002</v>
      </c>
      <c r="G24" s="1" t="s">
        <v>447</v>
      </c>
      <c r="H24" s="1" t="s">
        <v>86</v>
      </c>
      <c r="I24" s="111"/>
      <c r="J24" s="1" t="s">
        <v>0</v>
      </c>
      <c r="K24" s="1"/>
      <c r="L24" s="1" t="s">
        <v>1388</v>
      </c>
      <c r="M24" s="1" t="s">
        <v>1389</v>
      </c>
      <c r="N24" s="7" t="s">
        <v>1390</v>
      </c>
      <c r="O24" s="1" t="s">
        <v>1391</v>
      </c>
    </row>
    <row r="25" spans="1:18" s="67" customFormat="1" ht="78.75">
      <c r="A25" s="2">
        <v>14</v>
      </c>
      <c r="B25" s="63" t="s">
        <v>1298</v>
      </c>
      <c r="C25" s="2" t="s">
        <v>235</v>
      </c>
      <c r="D25" s="65">
        <v>7.5</v>
      </c>
      <c r="E25" s="65">
        <v>4.32</v>
      </c>
      <c r="F25" s="119">
        <f t="shared" si="0"/>
        <v>3.1799999999999997</v>
      </c>
      <c r="G25" s="1" t="s">
        <v>431</v>
      </c>
      <c r="H25" s="1" t="s">
        <v>86</v>
      </c>
      <c r="I25" s="111"/>
      <c r="J25" s="1" t="s">
        <v>0</v>
      </c>
      <c r="K25" s="1"/>
      <c r="L25" s="1" t="s">
        <v>1299</v>
      </c>
      <c r="M25" s="1" t="s">
        <v>1300</v>
      </c>
      <c r="N25" s="1" t="s">
        <v>1301</v>
      </c>
      <c r="O25" s="1" t="s">
        <v>1302</v>
      </c>
    </row>
    <row r="26" spans="1:18" ht="63">
      <c r="A26" s="2">
        <v>15</v>
      </c>
      <c r="B26" s="63" t="s">
        <v>1295</v>
      </c>
      <c r="C26" s="2" t="s">
        <v>235</v>
      </c>
      <c r="D26" s="65">
        <v>0.75</v>
      </c>
      <c r="E26" s="65">
        <v>0.19</v>
      </c>
      <c r="F26" s="119">
        <f t="shared" si="0"/>
        <v>0.56000000000000005</v>
      </c>
      <c r="G26" s="1" t="s">
        <v>431</v>
      </c>
      <c r="H26" s="1" t="s">
        <v>23</v>
      </c>
      <c r="I26" s="1"/>
      <c r="J26" s="1"/>
      <c r="K26" s="1"/>
      <c r="L26" s="1" t="s">
        <v>1296</v>
      </c>
      <c r="M26" s="1"/>
      <c r="N26" s="1"/>
      <c r="O26" s="2" t="s">
        <v>1297</v>
      </c>
      <c r="R26" s="5" t="s">
        <v>33</v>
      </c>
    </row>
    <row r="27" spans="1:18" s="67" customFormat="1" ht="63">
      <c r="A27" s="70">
        <v>16</v>
      </c>
      <c r="B27" s="63" t="s">
        <v>234</v>
      </c>
      <c r="C27" s="2" t="s">
        <v>235</v>
      </c>
      <c r="D27" s="65">
        <v>6.9</v>
      </c>
      <c r="E27" s="65">
        <v>3.8</v>
      </c>
      <c r="F27" s="119">
        <f t="shared" si="0"/>
        <v>3.1000000000000005</v>
      </c>
      <c r="G27" s="1" t="s">
        <v>22</v>
      </c>
      <c r="H27" s="1" t="s">
        <v>23</v>
      </c>
      <c r="I27" s="1"/>
      <c r="J27" s="1"/>
      <c r="K27" s="1"/>
      <c r="L27" s="1" t="s">
        <v>236</v>
      </c>
      <c r="M27" s="1" t="s">
        <v>237</v>
      </c>
      <c r="N27" s="7" t="s">
        <v>32</v>
      </c>
      <c r="O27" s="1" t="s">
        <v>330</v>
      </c>
      <c r="R27" s="67" t="s">
        <v>27</v>
      </c>
    </row>
    <row r="28" spans="1:18" s="67" customFormat="1" ht="63">
      <c r="A28" s="70">
        <v>17</v>
      </c>
      <c r="B28" s="63" t="s">
        <v>250</v>
      </c>
      <c r="C28" s="2" t="s">
        <v>235</v>
      </c>
      <c r="D28" s="65">
        <v>0.55000000000000004</v>
      </c>
      <c r="E28" s="78"/>
      <c r="F28" s="119">
        <f t="shared" si="0"/>
        <v>0.55000000000000004</v>
      </c>
      <c r="G28" s="1" t="s">
        <v>22</v>
      </c>
      <c r="H28" s="1" t="s">
        <v>23</v>
      </c>
      <c r="I28" s="1"/>
      <c r="J28" s="1"/>
      <c r="K28" s="1"/>
      <c r="L28" s="1" t="s">
        <v>251</v>
      </c>
      <c r="M28" s="1"/>
      <c r="N28" s="7"/>
      <c r="O28" s="1" t="s">
        <v>332</v>
      </c>
      <c r="R28" s="5" t="s">
        <v>245</v>
      </c>
    </row>
    <row r="29" spans="1:18" s="67" customFormat="1" ht="63">
      <c r="A29" s="70">
        <v>18</v>
      </c>
      <c r="B29" s="63" t="s">
        <v>252</v>
      </c>
      <c r="C29" s="2" t="s">
        <v>235</v>
      </c>
      <c r="D29" s="65">
        <v>1.84</v>
      </c>
      <c r="E29" s="65">
        <v>0.3</v>
      </c>
      <c r="F29" s="119">
        <f t="shared" si="0"/>
        <v>1.54</v>
      </c>
      <c r="G29" s="1" t="s">
        <v>22</v>
      </c>
      <c r="H29" s="1" t="s">
        <v>23</v>
      </c>
      <c r="I29" s="1"/>
      <c r="J29" s="1"/>
      <c r="K29" s="1"/>
      <c r="L29" s="1" t="s">
        <v>253</v>
      </c>
      <c r="M29" s="1" t="s">
        <v>254</v>
      </c>
      <c r="N29" s="7" t="s">
        <v>254</v>
      </c>
      <c r="O29" s="1" t="s">
        <v>333</v>
      </c>
      <c r="R29" s="67" t="s">
        <v>27</v>
      </c>
    </row>
    <row r="30" spans="1:18" s="67" customFormat="1" ht="63">
      <c r="A30" s="70">
        <v>19</v>
      </c>
      <c r="B30" s="63" t="s">
        <v>263</v>
      </c>
      <c r="C30" s="2" t="s">
        <v>235</v>
      </c>
      <c r="D30" s="65">
        <v>3.35</v>
      </c>
      <c r="E30" s="65">
        <v>0.7</v>
      </c>
      <c r="F30" s="119">
        <f t="shared" si="0"/>
        <v>2.6500000000000004</v>
      </c>
      <c r="G30" s="1" t="s">
        <v>22</v>
      </c>
      <c r="H30" s="1" t="s">
        <v>23</v>
      </c>
      <c r="I30" s="1"/>
      <c r="J30" s="1"/>
      <c r="K30" s="1"/>
      <c r="L30" s="1" t="s">
        <v>264</v>
      </c>
      <c r="M30" s="1" t="s">
        <v>265</v>
      </c>
      <c r="N30" s="7" t="s">
        <v>32</v>
      </c>
      <c r="O30" s="1" t="s">
        <v>334</v>
      </c>
      <c r="R30" s="67" t="s">
        <v>27</v>
      </c>
    </row>
    <row r="31" spans="1:18" s="67" customFormat="1" ht="63">
      <c r="A31" s="70">
        <v>20</v>
      </c>
      <c r="B31" s="63" t="s">
        <v>266</v>
      </c>
      <c r="C31" s="2" t="s">
        <v>235</v>
      </c>
      <c r="D31" s="65">
        <v>3.32</v>
      </c>
      <c r="E31" s="65">
        <v>1.47</v>
      </c>
      <c r="F31" s="119">
        <f t="shared" si="0"/>
        <v>1.8499999999999999</v>
      </c>
      <c r="G31" s="1" t="s">
        <v>22</v>
      </c>
      <c r="H31" s="1" t="s">
        <v>23</v>
      </c>
      <c r="I31" s="1"/>
      <c r="J31" s="1"/>
      <c r="K31" s="1"/>
      <c r="L31" s="1" t="s">
        <v>267</v>
      </c>
      <c r="M31" s="1" t="s">
        <v>237</v>
      </c>
      <c r="N31" s="7" t="s">
        <v>237</v>
      </c>
      <c r="O31" s="1" t="s">
        <v>335</v>
      </c>
      <c r="R31" s="5" t="s">
        <v>245</v>
      </c>
    </row>
    <row r="32" spans="1:18" ht="94.5">
      <c r="A32" s="70">
        <v>21</v>
      </c>
      <c r="B32" s="63" t="s">
        <v>288</v>
      </c>
      <c r="C32" s="2" t="s">
        <v>235</v>
      </c>
      <c r="D32" s="72">
        <v>6</v>
      </c>
      <c r="E32" s="72">
        <v>0.76</v>
      </c>
      <c r="F32" s="119">
        <f t="shared" si="0"/>
        <v>5.24</v>
      </c>
      <c r="G32" s="1" t="s">
        <v>22</v>
      </c>
      <c r="H32" s="1" t="s">
        <v>23</v>
      </c>
      <c r="I32" s="1"/>
      <c r="J32" s="1"/>
      <c r="K32" s="1"/>
      <c r="L32" s="1" t="s">
        <v>289</v>
      </c>
      <c r="M32" s="1" t="s">
        <v>290</v>
      </c>
      <c r="N32" s="7" t="s">
        <v>290</v>
      </c>
      <c r="O32" s="1" t="s">
        <v>338</v>
      </c>
      <c r="R32" s="5" t="s">
        <v>27</v>
      </c>
    </row>
    <row r="33" spans="1:15" ht="15">
      <c r="A33" s="4"/>
      <c r="B33" s="86"/>
      <c r="C33" s="87"/>
      <c r="D33" s="88"/>
      <c r="E33" s="89"/>
      <c r="F33" s="88"/>
      <c r="G33" s="4"/>
      <c r="H33" s="4"/>
      <c r="I33" s="4"/>
      <c r="J33" s="4"/>
      <c r="K33" s="4"/>
      <c r="L33" s="4"/>
      <c r="M33" s="4"/>
      <c r="N33" s="4"/>
      <c r="O33" s="4"/>
    </row>
    <row r="34" spans="1:15" ht="15">
      <c r="A34" s="4"/>
      <c r="B34" s="86"/>
      <c r="C34" s="87"/>
      <c r="D34" s="88"/>
      <c r="E34" s="89"/>
      <c r="F34" s="88"/>
      <c r="G34" s="4"/>
      <c r="H34" s="4"/>
      <c r="I34" s="4"/>
      <c r="J34" s="4"/>
      <c r="K34" s="4"/>
      <c r="L34" s="4"/>
      <c r="M34" s="4"/>
      <c r="N34" s="4"/>
      <c r="O34" s="4"/>
    </row>
    <row r="35" spans="1:15" ht="15">
      <c r="A35" s="4"/>
      <c r="B35" s="86"/>
      <c r="C35" s="87"/>
      <c r="D35" s="88"/>
      <c r="E35" s="89"/>
      <c r="F35" s="88"/>
      <c r="G35" s="4"/>
      <c r="H35" s="4"/>
      <c r="I35" s="4"/>
      <c r="J35" s="4"/>
      <c r="K35" s="4"/>
      <c r="L35" s="4"/>
      <c r="M35" s="4"/>
      <c r="N35" s="4"/>
      <c r="O35" s="4"/>
    </row>
    <row r="36" spans="1:15" ht="15">
      <c r="A36" s="4"/>
      <c r="B36" s="86"/>
      <c r="C36" s="87"/>
      <c r="D36" s="88"/>
      <c r="E36" s="89"/>
      <c r="F36" s="88"/>
      <c r="G36" s="4"/>
      <c r="H36" s="4"/>
      <c r="I36" s="4"/>
      <c r="J36" s="4"/>
      <c r="K36" s="4"/>
      <c r="L36" s="4"/>
      <c r="M36" s="4"/>
      <c r="N36" s="4"/>
      <c r="O36" s="4"/>
    </row>
    <row r="37" spans="1:15" ht="15">
      <c r="A37" s="4"/>
      <c r="B37" s="86"/>
      <c r="C37" s="87"/>
      <c r="D37" s="88"/>
      <c r="E37" s="89"/>
      <c r="F37" s="88"/>
      <c r="G37" s="4"/>
      <c r="H37" s="4"/>
      <c r="I37" s="4"/>
      <c r="J37" s="4"/>
      <c r="K37" s="4"/>
      <c r="L37" s="4"/>
      <c r="M37" s="4"/>
      <c r="N37" s="4"/>
      <c r="O37" s="4"/>
    </row>
    <row r="38" spans="1:15" ht="15">
      <c r="A38" s="4"/>
      <c r="B38" s="86"/>
      <c r="C38" s="87"/>
      <c r="D38" s="88"/>
      <c r="E38" s="89"/>
      <c r="F38" s="88"/>
      <c r="G38" s="4"/>
      <c r="H38" s="4"/>
      <c r="I38" s="4"/>
      <c r="J38" s="4"/>
      <c r="K38" s="4"/>
      <c r="L38" s="4"/>
      <c r="M38" s="4"/>
      <c r="N38" s="4"/>
      <c r="O38" s="4"/>
    </row>
    <row r="39" spans="1:15" ht="15">
      <c r="A39" s="4"/>
      <c r="B39" s="86"/>
      <c r="C39" s="87"/>
      <c r="D39" s="88"/>
      <c r="E39" s="89"/>
      <c r="F39" s="88"/>
      <c r="G39" s="4"/>
      <c r="H39" s="4"/>
      <c r="I39" s="4"/>
      <c r="J39" s="4"/>
      <c r="K39" s="4"/>
      <c r="L39" s="4"/>
      <c r="M39" s="4"/>
      <c r="N39" s="4"/>
      <c r="O39" s="4"/>
    </row>
    <row r="40" spans="1:15" ht="15">
      <c r="A40" s="4"/>
      <c r="B40" s="86"/>
      <c r="C40" s="87"/>
      <c r="D40" s="88"/>
      <c r="E40" s="89"/>
      <c r="F40" s="88"/>
      <c r="G40" s="4"/>
      <c r="H40" s="4"/>
      <c r="I40" s="4"/>
      <c r="J40" s="4"/>
      <c r="K40" s="4"/>
      <c r="L40" s="4"/>
      <c r="M40" s="4"/>
      <c r="N40" s="4"/>
      <c r="O40" s="4"/>
    </row>
    <row r="41" spans="1:15" ht="15">
      <c r="A41" s="4"/>
      <c r="B41" s="86"/>
      <c r="C41" s="87"/>
      <c r="D41" s="88"/>
      <c r="E41" s="89"/>
      <c r="F41" s="88"/>
      <c r="G41" s="4"/>
      <c r="H41" s="4"/>
      <c r="I41" s="4"/>
      <c r="J41" s="4"/>
      <c r="K41" s="4"/>
      <c r="L41" s="4"/>
      <c r="M41" s="4"/>
      <c r="N41" s="4"/>
      <c r="O41" s="4"/>
    </row>
    <row r="42" spans="1:15" ht="15">
      <c r="A42" s="4"/>
      <c r="B42" s="86"/>
      <c r="C42" s="87"/>
      <c r="D42" s="88"/>
      <c r="E42" s="89"/>
      <c r="F42" s="88"/>
      <c r="G42" s="4"/>
      <c r="H42" s="4"/>
      <c r="I42" s="4"/>
      <c r="J42" s="4"/>
      <c r="K42" s="4"/>
      <c r="L42" s="4"/>
      <c r="M42" s="4"/>
      <c r="N42" s="4"/>
      <c r="O42" s="4"/>
    </row>
    <row r="43" spans="1:15" ht="15">
      <c r="A43" s="4"/>
      <c r="B43" s="86"/>
      <c r="C43" s="87"/>
      <c r="D43" s="88"/>
      <c r="E43" s="89"/>
      <c r="F43" s="88"/>
      <c r="G43" s="4"/>
      <c r="H43" s="4"/>
      <c r="I43" s="4"/>
      <c r="J43" s="4"/>
      <c r="K43" s="4"/>
      <c r="L43" s="4"/>
      <c r="M43" s="4"/>
      <c r="N43" s="4"/>
      <c r="O43" s="4"/>
    </row>
    <row r="44" spans="1:15" ht="15">
      <c r="A44" s="4"/>
      <c r="B44" s="86"/>
      <c r="C44" s="87"/>
      <c r="D44" s="88"/>
      <c r="E44" s="89"/>
      <c r="F44" s="88"/>
      <c r="G44" s="4"/>
      <c r="H44" s="4"/>
      <c r="I44" s="4"/>
      <c r="J44" s="4"/>
      <c r="K44" s="4"/>
      <c r="L44" s="4"/>
      <c r="M44" s="4"/>
      <c r="N44" s="4"/>
      <c r="O44" s="4"/>
    </row>
    <row r="45" spans="1:15" ht="15">
      <c r="A45" s="4"/>
      <c r="B45" s="86"/>
      <c r="C45" s="87"/>
      <c r="D45" s="88"/>
      <c r="E45" s="89"/>
      <c r="F45" s="88"/>
      <c r="G45" s="4"/>
      <c r="H45" s="4"/>
      <c r="I45" s="4"/>
      <c r="J45" s="4"/>
      <c r="K45" s="4"/>
      <c r="L45" s="4"/>
      <c r="M45" s="4"/>
      <c r="N45" s="4"/>
      <c r="O45" s="4"/>
    </row>
    <row r="46" spans="1:15" ht="15">
      <c r="A46" s="4"/>
      <c r="B46" s="86"/>
      <c r="C46" s="87"/>
      <c r="D46" s="88"/>
      <c r="E46" s="89"/>
      <c r="F46" s="88"/>
      <c r="G46" s="4"/>
      <c r="H46" s="4"/>
      <c r="I46" s="4"/>
      <c r="J46" s="4"/>
      <c r="K46" s="4"/>
      <c r="L46" s="4"/>
      <c r="M46" s="4"/>
      <c r="N46" s="4"/>
      <c r="O46" s="4"/>
    </row>
    <row r="47" spans="1:15" ht="15">
      <c r="A47" s="4"/>
      <c r="B47" s="86"/>
      <c r="C47" s="87"/>
      <c r="D47" s="88"/>
      <c r="E47" s="89"/>
      <c r="F47" s="88"/>
      <c r="G47" s="4"/>
      <c r="H47" s="4"/>
      <c r="I47" s="4"/>
      <c r="J47" s="4"/>
      <c r="K47" s="4"/>
      <c r="L47" s="4"/>
      <c r="M47" s="4"/>
      <c r="N47" s="4"/>
      <c r="O47" s="4"/>
    </row>
    <row r="48" spans="1:15" ht="15">
      <c r="A48" s="4"/>
      <c r="B48" s="86"/>
      <c r="C48" s="87"/>
      <c r="D48" s="88"/>
      <c r="E48" s="89"/>
      <c r="F48" s="88"/>
      <c r="G48" s="4"/>
      <c r="H48" s="4"/>
      <c r="I48" s="4"/>
      <c r="J48" s="4"/>
      <c r="K48" s="4"/>
      <c r="L48" s="4"/>
      <c r="M48" s="4"/>
      <c r="N48" s="4"/>
      <c r="O48" s="4"/>
    </row>
    <row r="49" spans="1:15" ht="15">
      <c r="A49" s="4"/>
      <c r="B49" s="86"/>
      <c r="C49" s="87"/>
      <c r="D49" s="88"/>
      <c r="E49" s="89"/>
      <c r="F49" s="88"/>
      <c r="G49" s="4"/>
      <c r="H49" s="4"/>
      <c r="I49" s="4"/>
      <c r="J49" s="4"/>
      <c r="K49" s="4"/>
      <c r="L49" s="4"/>
      <c r="M49" s="4"/>
      <c r="N49" s="4"/>
      <c r="O49" s="4"/>
    </row>
    <row r="50" spans="1:15" ht="16.5" customHeight="1">
      <c r="A50" s="4"/>
      <c r="B50" s="86"/>
      <c r="C50" s="87"/>
      <c r="D50" s="88"/>
      <c r="E50" s="89"/>
      <c r="F50" s="88"/>
      <c r="G50" s="4"/>
      <c r="H50" s="4"/>
      <c r="I50" s="4"/>
      <c r="J50" s="4"/>
      <c r="K50" s="4"/>
      <c r="L50" s="4"/>
      <c r="M50" s="4"/>
      <c r="N50" s="4"/>
      <c r="O50" s="4"/>
    </row>
    <row r="51" spans="1:15" ht="15">
      <c r="A51" s="4"/>
      <c r="B51" s="86"/>
      <c r="C51" s="87"/>
      <c r="D51" s="88"/>
      <c r="E51" s="89"/>
      <c r="F51" s="88"/>
      <c r="G51" s="4"/>
      <c r="H51" s="4"/>
      <c r="I51" s="4"/>
      <c r="J51" s="4"/>
      <c r="K51" s="4"/>
      <c r="L51" s="4"/>
      <c r="M51" s="4"/>
      <c r="N51" s="4"/>
      <c r="O51" s="4"/>
    </row>
    <row r="52" spans="1:15" ht="15">
      <c r="A52" s="4"/>
      <c r="B52" s="86"/>
      <c r="C52" s="87"/>
      <c r="D52" s="88"/>
      <c r="E52" s="89"/>
      <c r="F52" s="88"/>
      <c r="G52" s="4"/>
      <c r="H52" s="4"/>
      <c r="I52" s="4"/>
      <c r="J52" s="4"/>
      <c r="K52" s="4"/>
      <c r="L52" s="4"/>
      <c r="M52" s="4"/>
      <c r="N52" s="4"/>
      <c r="O52" s="4"/>
    </row>
    <row r="53" spans="1:15" ht="15">
      <c r="A53" s="4"/>
      <c r="B53" s="86"/>
      <c r="C53" s="87"/>
      <c r="D53" s="88"/>
      <c r="E53" s="89"/>
      <c r="F53" s="88"/>
      <c r="G53" s="4"/>
      <c r="H53" s="4"/>
      <c r="I53" s="4"/>
      <c r="J53" s="4"/>
      <c r="K53" s="4"/>
      <c r="L53" s="4"/>
      <c r="M53" s="4"/>
      <c r="N53" s="4"/>
      <c r="O53" s="4"/>
    </row>
    <row r="54" spans="1:15" ht="15">
      <c r="A54" s="4"/>
      <c r="B54" s="86"/>
      <c r="C54" s="87"/>
      <c r="D54" s="88"/>
      <c r="E54" s="89"/>
      <c r="F54" s="88"/>
      <c r="G54" s="4"/>
      <c r="H54" s="4"/>
      <c r="I54" s="4"/>
      <c r="J54" s="4"/>
      <c r="K54" s="4"/>
      <c r="L54" s="4"/>
      <c r="M54" s="4"/>
      <c r="N54" s="4"/>
      <c r="O54" s="4"/>
    </row>
    <row r="55" spans="1:15" ht="15">
      <c r="A55" s="4"/>
      <c r="B55" s="86"/>
      <c r="C55" s="87"/>
      <c r="D55" s="88"/>
      <c r="E55" s="89"/>
      <c r="F55" s="88"/>
      <c r="G55" s="4"/>
      <c r="H55" s="4"/>
      <c r="I55" s="4"/>
      <c r="J55" s="4"/>
      <c r="K55" s="4"/>
      <c r="L55" s="4"/>
      <c r="M55" s="4"/>
      <c r="N55" s="4"/>
      <c r="O55" s="4"/>
    </row>
    <row r="56" spans="1:15" ht="15">
      <c r="A56" s="4"/>
      <c r="B56" s="86"/>
      <c r="C56" s="87"/>
      <c r="D56" s="88"/>
      <c r="E56" s="89"/>
      <c r="F56" s="88"/>
      <c r="G56" s="4"/>
      <c r="H56" s="4"/>
      <c r="I56" s="4"/>
      <c r="J56" s="4"/>
      <c r="K56" s="4"/>
      <c r="L56" s="4"/>
      <c r="M56" s="4"/>
      <c r="N56" s="4"/>
      <c r="O56" s="4"/>
    </row>
    <row r="57" spans="1:15" ht="15">
      <c r="A57" s="4"/>
      <c r="B57" s="86"/>
      <c r="C57" s="87"/>
      <c r="D57" s="88"/>
      <c r="E57" s="89"/>
      <c r="F57" s="88"/>
      <c r="G57" s="4"/>
      <c r="H57" s="4"/>
      <c r="I57" s="4"/>
      <c r="J57" s="4"/>
      <c r="K57" s="4"/>
      <c r="L57" s="4"/>
      <c r="M57" s="4"/>
      <c r="N57" s="4"/>
      <c r="O57" s="4"/>
    </row>
    <row r="58" spans="1:15" ht="15">
      <c r="A58" s="4"/>
      <c r="B58" s="86"/>
      <c r="C58" s="87"/>
      <c r="D58" s="88"/>
      <c r="E58" s="89"/>
      <c r="F58" s="88"/>
      <c r="G58" s="4"/>
      <c r="H58" s="4"/>
      <c r="I58" s="4"/>
      <c r="J58" s="4"/>
      <c r="K58" s="4"/>
      <c r="L58" s="4"/>
      <c r="M58" s="4"/>
      <c r="N58" s="4"/>
      <c r="O58" s="4"/>
    </row>
    <row r="59" spans="1:15" ht="15">
      <c r="A59" s="4"/>
      <c r="B59" s="86"/>
      <c r="C59" s="87"/>
      <c r="D59" s="88"/>
      <c r="E59" s="89"/>
      <c r="F59" s="88"/>
      <c r="G59" s="4"/>
      <c r="H59" s="4"/>
      <c r="I59" s="4"/>
      <c r="J59" s="4"/>
      <c r="K59" s="4"/>
      <c r="L59" s="4"/>
      <c r="M59" s="4"/>
      <c r="N59" s="4"/>
      <c r="O59" s="4"/>
    </row>
    <row r="60" spans="1:15" ht="15">
      <c r="A60" s="4"/>
      <c r="B60" s="86"/>
      <c r="C60" s="87"/>
      <c r="D60" s="88"/>
      <c r="E60" s="89"/>
      <c r="F60" s="88"/>
      <c r="G60" s="4"/>
      <c r="H60" s="4"/>
      <c r="I60" s="4"/>
      <c r="J60" s="4"/>
      <c r="K60" s="4"/>
      <c r="L60" s="4"/>
      <c r="M60" s="4"/>
      <c r="N60" s="4"/>
      <c r="O60" s="4"/>
    </row>
    <row r="61" spans="1:15" ht="15">
      <c r="A61" s="4"/>
      <c r="B61" s="86"/>
      <c r="C61" s="87"/>
      <c r="D61" s="88"/>
      <c r="E61" s="89"/>
      <c r="F61" s="88"/>
      <c r="G61" s="4"/>
      <c r="H61" s="4"/>
      <c r="I61" s="4"/>
      <c r="J61" s="4"/>
      <c r="K61" s="4"/>
      <c r="L61" s="4"/>
      <c r="M61" s="4"/>
      <c r="N61" s="4"/>
      <c r="O61" s="4"/>
    </row>
    <row r="62" spans="1:15" ht="15">
      <c r="A62" s="4"/>
      <c r="B62" s="86"/>
      <c r="C62" s="87"/>
      <c r="D62" s="88"/>
      <c r="E62" s="89"/>
      <c r="F62" s="88"/>
      <c r="G62" s="4"/>
      <c r="H62" s="4"/>
      <c r="I62" s="4"/>
      <c r="J62" s="4"/>
      <c r="K62" s="4"/>
      <c r="L62" s="4"/>
      <c r="M62" s="4"/>
      <c r="N62" s="4"/>
      <c r="O62" s="4"/>
    </row>
    <row r="63" spans="1:15" s="67" customFormat="1" ht="15">
      <c r="A63" s="87"/>
      <c r="C63" s="87"/>
      <c r="D63" s="90"/>
      <c r="E63" s="90"/>
      <c r="F63" s="90"/>
      <c r="G63" s="91"/>
      <c r="H63" s="4"/>
      <c r="I63" s="4"/>
      <c r="J63" s="4"/>
      <c r="K63" s="4"/>
      <c r="L63" s="4"/>
      <c r="M63" s="4"/>
      <c r="N63" s="4"/>
      <c r="O63" s="4"/>
    </row>
    <row r="64" spans="1:15" s="67" customFormat="1" ht="15">
      <c r="A64" s="87"/>
      <c r="C64" s="87"/>
      <c r="D64" s="90"/>
      <c r="E64" s="90"/>
      <c r="F64" s="90"/>
      <c r="G64" s="91"/>
      <c r="H64" s="4"/>
      <c r="I64" s="4"/>
      <c r="J64" s="4"/>
      <c r="K64" s="4"/>
      <c r="L64" s="4"/>
      <c r="M64" s="4"/>
      <c r="N64" s="4"/>
      <c r="O64" s="4"/>
    </row>
    <row r="65" ht="15"/>
  </sheetData>
  <mergeCells count="14">
    <mergeCell ref="A1:O1"/>
    <mergeCell ref="A2:A3"/>
    <mergeCell ref="B2:B3"/>
    <mergeCell ref="C2:C3"/>
    <mergeCell ref="D2:F2"/>
    <mergeCell ref="G2:G3"/>
    <mergeCell ref="H2:H3"/>
    <mergeCell ref="J2:J4"/>
    <mergeCell ref="K2:K3"/>
    <mergeCell ref="L2:L4"/>
    <mergeCell ref="M2:M3"/>
    <mergeCell ref="N2:N3"/>
    <mergeCell ref="O2:O3"/>
    <mergeCell ref="I2:I3"/>
  </mergeCells>
  <printOptions horizontalCentered="1"/>
  <pageMargins left="0" right="0" top="0.25" bottom="0" header="0" footer="0"/>
  <pageSetup paperSize="9" scale="90" orientation="landscape" r:id="rId1"/>
  <headerFoot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17"/>
  <sheetViews>
    <sheetView tabSelected="1" view="pageBreakPreview" zoomScale="90" zoomScaleNormal="90" zoomScaleSheetLayoutView="90" workbookViewId="0">
      <pane xSplit="3" ySplit="5" topLeftCell="D33" activePane="bottomRight" state="frozen"/>
      <selection pane="topRight" activeCell="D1" sqref="D1"/>
      <selection pane="bottomLeft" activeCell="A6" sqref="A6"/>
      <selection pane="bottomRight" activeCell="E10" sqref="E10"/>
    </sheetView>
  </sheetViews>
  <sheetFormatPr defaultColWidth="9.140625" defaultRowHeight="5.65" customHeight="1"/>
  <cols>
    <col min="1" max="1" width="6.7109375" style="5" customWidth="1"/>
    <col min="2" max="2" width="37.7109375" style="5" customWidth="1"/>
    <col min="3" max="3" width="6.7109375" style="92" customWidth="1"/>
    <col min="4" max="4" width="9.28515625" style="93" customWidth="1"/>
    <col min="5" max="5" width="7.42578125" style="5" customWidth="1"/>
    <col min="6" max="6" width="7.28515625" style="93" customWidth="1"/>
    <col min="7" max="7" width="16.5703125" style="5" customWidth="1"/>
    <col min="8" max="8" width="10.5703125" style="5" hidden="1" customWidth="1"/>
    <col min="9" max="9" width="15" style="5" customWidth="1"/>
    <col min="10" max="10" width="16.85546875" style="5" customWidth="1"/>
    <col min="11" max="11" width="11.28515625" style="5" hidden="1" customWidth="1"/>
    <col min="12" max="12" width="7.140625" style="5" hidden="1" customWidth="1"/>
    <col min="13" max="13" width="13.5703125" style="5" hidden="1" customWidth="1"/>
    <col min="14" max="14" width="11.28515625" style="5" hidden="1" customWidth="1"/>
    <col min="15" max="15" width="27.5703125" style="5" customWidth="1"/>
    <col min="16" max="16" width="30" style="5" customWidth="1"/>
    <col min="17" max="17" width="22.28515625" style="5" customWidth="1"/>
    <col min="18" max="20" width="9.140625" style="5" customWidth="1"/>
    <col min="21" max="21" width="31.28515625" style="5" customWidth="1"/>
    <col min="22" max="16384" width="9.140625" style="5"/>
  </cols>
  <sheetData>
    <row r="1" spans="1:20" ht="46.9" customHeight="1">
      <c r="A1" s="225" t="s">
        <v>1622</v>
      </c>
      <c r="B1" s="225"/>
      <c r="C1" s="225"/>
      <c r="D1" s="225"/>
      <c r="E1" s="225"/>
      <c r="F1" s="225"/>
      <c r="G1" s="225"/>
      <c r="H1" s="225"/>
      <c r="I1" s="225"/>
      <c r="J1" s="225"/>
      <c r="K1" s="225"/>
      <c r="L1" s="225"/>
      <c r="M1" s="225"/>
      <c r="N1" s="225"/>
      <c r="O1" s="226"/>
      <c r="P1" s="66"/>
      <c r="Q1" s="67" t="s">
        <v>1</v>
      </c>
    </row>
    <row r="2" spans="1:20" s="68" customFormat="1" ht="15.75" customHeight="1">
      <c r="A2" s="227" t="s">
        <v>2</v>
      </c>
      <c r="B2" s="227" t="s">
        <v>3</v>
      </c>
      <c r="C2" s="227" t="s">
        <v>4</v>
      </c>
      <c r="D2" s="227" t="s">
        <v>5</v>
      </c>
      <c r="E2" s="227"/>
      <c r="F2" s="227"/>
      <c r="G2" s="227" t="s">
        <v>6</v>
      </c>
      <c r="H2" s="227" t="s">
        <v>7</v>
      </c>
      <c r="I2" s="238" t="s">
        <v>8</v>
      </c>
      <c r="J2" s="228" t="s">
        <v>9</v>
      </c>
      <c r="K2" s="227" t="s">
        <v>10</v>
      </c>
      <c r="L2" s="227" t="s">
        <v>11</v>
      </c>
      <c r="M2" s="227" t="s">
        <v>12</v>
      </c>
      <c r="N2" s="227" t="s">
        <v>13</v>
      </c>
      <c r="O2" s="234" t="s">
        <v>10</v>
      </c>
    </row>
    <row r="3" spans="1:20" s="68" customFormat="1" ht="31.5">
      <c r="A3" s="227"/>
      <c r="B3" s="227"/>
      <c r="C3" s="227"/>
      <c r="D3" s="69" t="s">
        <v>14</v>
      </c>
      <c r="E3" s="141" t="s">
        <v>15</v>
      </c>
      <c r="F3" s="69" t="s">
        <v>16</v>
      </c>
      <c r="G3" s="227"/>
      <c r="H3" s="227"/>
      <c r="I3" s="238"/>
      <c r="J3" s="228"/>
      <c r="K3" s="227"/>
      <c r="L3" s="227"/>
      <c r="M3" s="227"/>
      <c r="N3" s="227"/>
      <c r="O3" s="227"/>
      <c r="R3" s="68" t="s">
        <v>17</v>
      </c>
      <c r="S3" s="68" t="s">
        <v>18</v>
      </c>
      <c r="T3" s="68" t="s">
        <v>18</v>
      </c>
    </row>
    <row r="4" spans="1:20" s="71" customFormat="1" ht="28.5" customHeight="1">
      <c r="A4" s="70">
        <v>-1</v>
      </c>
      <c r="B4" s="70">
        <v>-2</v>
      </c>
      <c r="C4" s="2"/>
      <c r="D4" s="65" t="s">
        <v>19</v>
      </c>
      <c r="E4" s="70">
        <v>-4</v>
      </c>
      <c r="F4" s="70">
        <v>-5</v>
      </c>
      <c r="G4" s="70">
        <v>-6</v>
      </c>
      <c r="H4" s="70">
        <v>-7</v>
      </c>
      <c r="I4" s="70">
        <v>-7</v>
      </c>
      <c r="J4" s="70">
        <v>-8</v>
      </c>
      <c r="K4" s="70">
        <v>-6</v>
      </c>
      <c r="L4" s="227"/>
      <c r="M4" s="141"/>
      <c r="N4" s="141"/>
      <c r="O4" s="70">
        <v>-9</v>
      </c>
    </row>
    <row r="5" spans="1:20" s="71" customFormat="1" ht="28.5" customHeight="1">
      <c r="A5" s="132" t="s">
        <v>1422</v>
      </c>
      <c r="B5" s="235" t="s">
        <v>346</v>
      </c>
      <c r="C5" s="236"/>
      <c r="D5" s="236"/>
      <c r="E5" s="236"/>
      <c r="F5" s="236"/>
      <c r="G5" s="236"/>
      <c r="H5" s="236"/>
      <c r="I5" s="237"/>
      <c r="J5" s="142"/>
      <c r="K5" s="70"/>
      <c r="L5" s="141"/>
      <c r="M5" s="141"/>
      <c r="N5" s="143"/>
      <c r="O5" s="141"/>
    </row>
    <row r="6" spans="1:20" s="71" customFormat="1" ht="51.75" customHeight="1">
      <c r="A6" s="70">
        <v>1</v>
      </c>
      <c r="B6" s="147" t="s">
        <v>359</v>
      </c>
      <c r="C6" s="145" t="s">
        <v>80</v>
      </c>
      <c r="D6" s="127">
        <v>115</v>
      </c>
      <c r="E6" s="109"/>
      <c r="F6" s="127">
        <f>D6-E6</f>
        <v>115</v>
      </c>
      <c r="G6" s="145" t="s">
        <v>360</v>
      </c>
      <c r="H6" s="145" t="s">
        <v>357</v>
      </c>
      <c r="I6" s="148" t="s">
        <v>361</v>
      </c>
      <c r="J6" s="149"/>
      <c r="K6" s="145"/>
      <c r="L6" s="145"/>
      <c r="M6" s="145"/>
      <c r="N6" s="7"/>
      <c r="O6" s="145" t="s">
        <v>1650</v>
      </c>
    </row>
    <row r="7" spans="1:20" s="71" customFormat="1" ht="30" customHeight="1">
      <c r="A7" s="70">
        <v>2</v>
      </c>
      <c r="B7" s="133" t="s">
        <v>1464</v>
      </c>
      <c r="C7" s="2" t="s">
        <v>80</v>
      </c>
      <c r="D7" s="65">
        <v>15</v>
      </c>
      <c r="E7" s="70"/>
      <c r="F7" s="134">
        <v>15</v>
      </c>
      <c r="G7" s="70" t="s">
        <v>350</v>
      </c>
      <c r="H7" s="70" t="s">
        <v>357</v>
      </c>
      <c r="I7" s="142"/>
      <c r="J7" s="142"/>
      <c r="K7" s="70"/>
      <c r="L7" s="141"/>
      <c r="M7" s="141"/>
      <c r="N7" s="143"/>
      <c r="O7" s="141"/>
    </row>
    <row r="8" spans="1:20" s="71" customFormat="1" ht="28.5" customHeight="1">
      <c r="A8" s="132" t="s">
        <v>1423</v>
      </c>
      <c r="B8" s="239" t="s">
        <v>378</v>
      </c>
      <c r="C8" s="239"/>
      <c r="D8" s="239"/>
      <c r="E8" s="239"/>
      <c r="F8" s="239"/>
      <c r="G8" s="239"/>
      <c r="H8" s="70"/>
      <c r="I8" s="142"/>
      <c r="J8" s="142"/>
      <c r="K8" s="70"/>
      <c r="L8" s="141"/>
      <c r="M8" s="141"/>
      <c r="N8" s="143"/>
      <c r="O8" s="141"/>
    </row>
    <row r="9" spans="1:20" s="71" customFormat="1" ht="21" customHeight="1">
      <c r="A9" s="70"/>
      <c r="B9" s="101" t="s">
        <v>379</v>
      </c>
      <c r="C9" s="2"/>
      <c r="D9" s="65"/>
      <c r="E9" s="70"/>
      <c r="F9" s="70"/>
      <c r="G9" s="70"/>
      <c r="H9" s="70"/>
      <c r="I9" s="142"/>
      <c r="J9" s="142"/>
      <c r="K9" s="70"/>
      <c r="L9" s="141"/>
      <c r="M9" s="141"/>
      <c r="N9" s="143"/>
      <c r="O9" s="141"/>
    </row>
    <row r="10" spans="1:20" s="71" customFormat="1" ht="52.5" customHeight="1">
      <c r="A10" s="2">
        <v>3</v>
      </c>
      <c r="B10" s="63" t="s">
        <v>1552</v>
      </c>
      <c r="C10" s="2" t="s">
        <v>381</v>
      </c>
      <c r="D10" s="65">
        <f>14.97+8.4+8.4+6</f>
        <v>37.770000000000003</v>
      </c>
      <c r="E10" s="65"/>
      <c r="F10" s="65">
        <f>D10</f>
        <v>37.770000000000003</v>
      </c>
      <c r="G10" s="2" t="s">
        <v>400</v>
      </c>
      <c r="H10" s="145" t="s">
        <v>23</v>
      </c>
      <c r="I10" s="145"/>
      <c r="J10" s="145"/>
      <c r="K10" s="145"/>
      <c r="L10" s="145" t="s">
        <v>1599</v>
      </c>
      <c r="M10" s="145" t="s">
        <v>1600</v>
      </c>
      <c r="N10" s="7" t="s">
        <v>408</v>
      </c>
      <c r="O10" s="145" t="s">
        <v>1601</v>
      </c>
    </row>
    <row r="11" spans="1:20" ht="47.25">
      <c r="A11" s="2">
        <v>4</v>
      </c>
      <c r="B11" s="63" t="s">
        <v>1552</v>
      </c>
      <c r="C11" s="2" t="s">
        <v>381</v>
      </c>
      <c r="D11" s="65">
        <f>7.69+2.5+1+15.4-0.18</f>
        <v>26.410000000000004</v>
      </c>
      <c r="E11" s="65"/>
      <c r="F11" s="65">
        <f>7.69+2.5+1+15.4-0.18</f>
        <v>26.410000000000004</v>
      </c>
      <c r="G11" s="85" t="s">
        <v>394</v>
      </c>
      <c r="H11" s="145" t="s">
        <v>23</v>
      </c>
      <c r="I11" s="145"/>
      <c r="J11" s="145"/>
      <c r="K11" s="145"/>
      <c r="L11" s="145" t="s">
        <v>1569</v>
      </c>
      <c r="M11" s="145" t="s">
        <v>381</v>
      </c>
      <c r="N11" s="7" t="s">
        <v>945</v>
      </c>
      <c r="O11" s="145" t="s">
        <v>1601</v>
      </c>
    </row>
    <row r="12" spans="1:20" ht="47.25">
      <c r="A12" s="2">
        <v>5</v>
      </c>
      <c r="B12" s="63" t="s">
        <v>1552</v>
      </c>
      <c r="C12" s="2" t="s">
        <v>381</v>
      </c>
      <c r="D12" s="135">
        <v>34.93</v>
      </c>
      <c r="E12" s="65"/>
      <c r="F12" s="135">
        <v>34.93</v>
      </c>
      <c r="G12" s="109" t="s">
        <v>348</v>
      </c>
      <c r="H12" s="145" t="s">
        <v>23</v>
      </c>
      <c r="I12" s="145"/>
      <c r="J12" s="145"/>
      <c r="K12" s="145"/>
      <c r="L12" s="145" t="s">
        <v>1553</v>
      </c>
      <c r="M12" s="145" t="s">
        <v>408</v>
      </c>
      <c r="N12" s="7" t="s">
        <v>408</v>
      </c>
      <c r="O12" s="2" t="s">
        <v>1565</v>
      </c>
    </row>
    <row r="13" spans="1:20" ht="47.25">
      <c r="A13" s="2">
        <v>6</v>
      </c>
      <c r="B13" s="63" t="s">
        <v>1578</v>
      </c>
      <c r="C13" s="2" t="s">
        <v>29</v>
      </c>
      <c r="D13" s="65">
        <v>89</v>
      </c>
      <c r="E13" s="65"/>
      <c r="F13" s="65">
        <v>89</v>
      </c>
      <c r="G13" s="85" t="s">
        <v>394</v>
      </c>
      <c r="H13" s="145" t="s">
        <v>54</v>
      </c>
      <c r="I13" s="145"/>
      <c r="J13" s="145"/>
      <c r="K13" s="145"/>
      <c r="L13" s="145" t="s">
        <v>1579</v>
      </c>
      <c r="M13" s="145" t="s">
        <v>1580</v>
      </c>
      <c r="N13" s="7" t="s">
        <v>945</v>
      </c>
      <c r="O13" s="145" t="s">
        <v>1581</v>
      </c>
    </row>
    <row r="14" spans="1:20" s="71" customFormat="1" ht="20.25" customHeight="1">
      <c r="A14" s="70"/>
      <c r="B14" s="138" t="s">
        <v>392</v>
      </c>
      <c r="C14" s="2"/>
      <c r="D14" s="65"/>
      <c r="E14" s="70"/>
      <c r="F14" s="70"/>
      <c r="G14" s="70"/>
      <c r="H14" s="70"/>
      <c r="I14" s="142"/>
      <c r="J14" s="142"/>
      <c r="K14" s="70"/>
      <c r="L14" s="141"/>
      <c r="M14" s="141"/>
      <c r="N14" s="143"/>
      <c r="O14" s="141"/>
    </row>
    <row r="15" spans="1:20" ht="84.75" customHeight="1">
      <c r="A15" s="70">
        <v>7</v>
      </c>
      <c r="B15" s="63" t="s">
        <v>34</v>
      </c>
      <c r="C15" s="2" t="s">
        <v>29</v>
      </c>
      <c r="D15" s="65">
        <v>2</v>
      </c>
      <c r="E15" s="65"/>
      <c r="F15" s="65">
        <f t="shared" ref="F15:F16" si="0">D15</f>
        <v>2</v>
      </c>
      <c r="G15" s="145" t="s">
        <v>22</v>
      </c>
      <c r="H15" s="145" t="s">
        <v>23</v>
      </c>
      <c r="I15" s="145"/>
      <c r="J15" s="145"/>
      <c r="K15" s="145"/>
      <c r="L15" s="145" t="s">
        <v>35</v>
      </c>
      <c r="M15" s="145" t="s">
        <v>36</v>
      </c>
      <c r="N15" s="7" t="s">
        <v>37</v>
      </c>
      <c r="O15" s="145" t="s">
        <v>310</v>
      </c>
      <c r="R15" s="5" t="s">
        <v>33</v>
      </c>
    </row>
    <row r="16" spans="1:20" ht="47.25" customHeight="1">
      <c r="A16" s="70">
        <v>8</v>
      </c>
      <c r="B16" s="63" t="s">
        <v>40</v>
      </c>
      <c r="C16" s="2" t="s">
        <v>29</v>
      </c>
      <c r="D16" s="72">
        <v>5.7</v>
      </c>
      <c r="E16" s="72"/>
      <c r="F16" s="72">
        <f t="shared" si="0"/>
        <v>5.7</v>
      </c>
      <c r="G16" s="145" t="s">
        <v>22</v>
      </c>
      <c r="H16" s="145" t="s">
        <v>23</v>
      </c>
      <c r="I16" s="145"/>
      <c r="J16" s="145"/>
      <c r="K16" s="145"/>
      <c r="L16" s="145" t="s">
        <v>41</v>
      </c>
      <c r="M16" s="145" t="s">
        <v>42</v>
      </c>
      <c r="N16" s="7" t="s">
        <v>43</v>
      </c>
      <c r="O16" s="145" t="s">
        <v>311</v>
      </c>
    </row>
    <row r="17" spans="1:18" ht="47.25">
      <c r="A17" s="70">
        <v>9</v>
      </c>
      <c r="B17" s="63" t="s">
        <v>1570</v>
      </c>
      <c r="C17" s="2" t="s">
        <v>29</v>
      </c>
      <c r="D17" s="65">
        <f>3.9+25</f>
        <v>28.9</v>
      </c>
      <c r="E17" s="65"/>
      <c r="F17" s="65">
        <f>D17</f>
        <v>28.9</v>
      </c>
      <c r="G17" s="85" t="s">
        <v>394</v>
      </c>
      <c r="H17" s="145" t="s">
        <v>23</v>
      </c>
      <c r="I17" s="145"/>
      <c r="J17" s="145"/>
      <c r="K17" s="145"/>
      <c r="L17" s="145" t="s">
        <v>1571</v>
      </c>
      <c r="M17" s="145" t="s">
        <v>1572</v>
      </c>
      <c r="N17" s="7" t="s">
        <v>945</v>
      </c>
      <c r="O17" s="145" t="s">
        <v>1573</v>
      </c>
    </row>
    <row r="18" spans="1:18" ht="42" customHeight="1">
      <c r="A18" s="70">
        <v>10</v>
      </c>
      <c r="B18" s="63" t="s">
        <v>1574</v>
      </c>
      <c r="C18" s="2" t="s">
        <v>29</v>
      </c>
      <c r="D18" s="65">
        <v>30</v>
      </c>
      <c r="E18" s="65"/>
      <c r="F18" s="65">
        <f>D18</f>
        <v>30</v>
      </c>
      <c r="G18" s="85" t="s">
        <v>394</v>
      </c>
      <c r="H18" s="145" t="s">
        <v>23</v>
      </c>
      <c r="I18" s="145"/>
      <c r="J18" s="145"/>
      <c r="K18" s="145"/>
      <c r="L18" s="145" t="s">
        <v>1575</v>
      </c>
      <c r="M18" s="145" t="s">
        <v>1576</v>
      </c>
      <c r="N18" s="7" t="s">
        <v>945</v>
      </c>
      <c r="O18" s="145" t="s">
        <v>1577</v>
      </c>
    </row>
    <row r="19" spans="1:18" ht="47.25">
      <c r="A19" s="70">
        <v>11</v>
      </c>
      <c r="B19" s="63" t="s">
        <v>1602</v>
      </c>
      <c r="C19" s="2" t="s">
        <v>29</v>
      </c>
      <c r="D19" s="65">
        <v>0.37</v>
      </c>
      <c r="E19" s="65"/>
      <c r="F19" s="65">
        <v>0.37</v>
      </c>
      <c r="G19" s="145" t="s">
        <v>400</v>
      </c>
      <c r="H19" s="145" t="s">
        <v>23</v>
      </c>
      <c r="I19" s="145"/>
      <c r="J19" s="145"/>
      <c r="K19" s="145"/>
      <c r="L19" s="145" t="s">
        <v>1603</v>
      </c>
      <c r="M19" s="145" t="s">
        <v>404</v>
      </c>
      <c r="N19" s="7" t="s">
        <v>408</v>
      </c>
      <c r="O19" s="145" t="s">
        <v>1601</v>
      </c>
    </row>
    <row r="20" spans="1:18" ht="19.5" customHeight="1">
      <c r="A20" s="70"/>
      <c r="B20" s="139" t="s">
        <v>472</v>
      </c>
      <c r="C20" s="2"/>
      <c r="D20" s="72"/>
      <c r="E20" s="72"/>
      <c r="F20" s="72"/>
      <c r="G20" s="145"/>
      <c r="H20" s="145"/>
      <c r="I20" s="145"/>
      <c r="J20" s="145"/>
      <c r="K20" s="145"/>
      <c r="L20" s="145"/>
      <c r="M20" s="145"/>
      <c r="N20" s="7"/>
      <c r="O20" s="145"/>
    </row>
    <row r="21" spans="1:18" ht="63">
      <c r="A21" s="145">
        <v>12</v>
      </c>
      <c r="B21" s="108" t="s">
        <v>1465</v>
      </c>
      <c r="C21" s="145" t="s">
        <v>57</v>
      </c>
      <c r="D21" s="127">
        <v>0.4</v>
      </c>
      <c r="E21" s="127"/>
      <c r="F21" s="127">
        <f>D21</f>
        <v>0.4</v>
      </c>
      <c r="G21" s="145" t="s">
        <v>471</v>
      </c>
      <c r="H21" s="145" t="s">
        <v>23</v>
      </c>
      <c r="I21" s="145"/>
      <c r="J21" s="145"/>
      <c r="K21" s="145"/>
      <c r="L21" s="145" t="s">
        <v>1466</v>
      </c>
      <c r="M21" s="145" t="s">
        <v>851</v>
      </c>
      <c r="N21" s="7" t="s">
        <v>851</v>
      </c>
      <c r="O21" s="2" t="s">
        <v>1467</v>
      </c>
    </row>
    <row r="22" spans="1:18" ht="31.5">
      <c r="A22" s="2">
        <v>13</v>
      </c>
      <c r="B22" s="63" t="s">
        <v>1512</v>
      </c>
      <c r="C22" s="145" t="s">
        <v>57</v>
      </c>
      <c r="D22" s="65">
        <v>0.17</v>
      </c>
      <c r="E22" s="65"/>
      <c r="F22" s="65">
        <v>0.17</v>
      </c>
      <c r="G22" s="107" t="s">
        <v>382</v>
      </c>
      <c r="H22" s="145" t="s">
        <v>23</v>
      </c>
      <c r="I22" s="145"/>
      <c r="J22" s="145"/>
      <c r="K22" s="145"/>
      <c r="L22" s="2" t="s">
        <v>1513</v>
      </c>
      <c r="M22" s="2" t="s">
        <v>1035</v>
      </c>
      <c r="N22" s="145" t="s">
        <v>316</v>
      </c>
      <c r="O22" s="145" t="s">
        <v>1514</v>
      </c>
    </row>
    <row r="23" spans="1:18" ht="31.5">
      <c r="A23" s="145">
        <v>14</v>
      </c>
      <c r="B23" s="63" t="s">
        <v>1515</v>
      </c>
      <c r="C23" s="145" t="s">
        <v>57</v>
      </c>
      <c r="D23" s="65">
        <v>0.14000000000000001</v>
      </c>
      <c r="E23" s="65"/>
      <c r="F23" s="65">
        <v>0.14000000000000001</v>
      </c>
      <c r="G23" s="107" t="s">
        <v>382</v>
      </c>
      <c r="H23" s="145" t="s">
        <v>23</v>
      </c>
      <c r="I23" s="145"/>
      <c r="J23" s="145"/>
      <c r="K23" s="145"/>
      <c r="L23" s="2" t="s">
        <v>1516</v>
      </c>
      <c r="M23" s="2" t="s">
        <v>1035</v>
      </c>
      <c r="N23" s="145" t="s">
        <v>316</v>
      </c>
      <c r="O23" s="145" t="s">
        <v>1514</v>
      </c>
    </row>
    <row r="24" spans="1:18" ht="47.25">
      <c r="A24" s="2">
        <v>15</v>
      </c>
      <c r="B24" s="63" t="s">
        <v>1582</v>
      </c>
      <c r="C24" s="145" t="s">
        <v>57</v>
      </c>
      <c r="D24" s="65">
        <v>0.06</v>
      </c>
      <c r="E24" s="65"/>
      <c r="F24" s="65">
        <v>0.06</v>
      </c>
      <c r="G24" s="85" t="s">
        <v>394</v>
      </c>
      <c r="H24" s="2" t="s">
        <v>23</v>
      </c>
      <c r="I24" s="2"/>
      <c r="J24" s="2"/>
      <c r="K24" s="2"/>
      <c r="L24" s="2" t="s">
        <v>1583</v>
      </c>
      <c r="M24" s="2" t="s">
        <v>493</v>
      </c>
      <c r="N24" s="7" t="s">
        <v>443</v>
      </c>
      <c r="O24" s="2" t="s">
        <v>1584</v>
      </c>
    </row>
    <row r="25" spans="1:18" ht="47.25">
      <c r="A25" s="145">
        <v>16</v>
      </c>
      <c r="B25" s="63" t="s">
        <v>1585</v>
      </c>
      <c r="C25" s="145" t="s">
        <v>57</v>
      </c>
      <c r="D25" s="65">
        <v>5.31</v>
      </c>
      <c r="E25" s="113"/>
      <c r="F25" s="113">
        <f t="shared" ref="F25:F26" si="1">D25</f>
        <v>5.31</v>
      </c>
      <c r="G25" s="85" t="s">
        <v>394</v>
      </c>
      <c r="H25" s="145" t="s">
        <v>23</v>
      </c>
      <c r="I25" s="145"/>
      <c r="J25" s="145"/>
      <c r="K25" s="145"/>
      <c r="L25" s="2" t="s">
        <v>1586</v>
      </c>
      <c r="M25" s="2" t="s">
        <v>493</v>
      </c>
      <c r="N25" s="7" t="s">
        <v>1587</v>
      </c>
      <c r="O25" s="2" t="s">
        <v>1588</v>
      </c>
    </row>
    <row r="26" spans="1:18" ht="78.75">
      <c r="A26" s="2">
        <v>17</v>
      </c>
      <c r="B26" s="63" t="s">
        <v>1589</v>
      </c>
      <c r="C26" s="145" t="s">
        <v>57</v>
      </c>
      <c r="D26" s="65">
        <v>2</v>
      </c>
      <c r="E26" s="113"/>
      <c r="F26" s="113">
        <f t="shared" si="1"/>
        <v>2</v>
      </c>
      <c r="G26" s="85" t="s">
        <v>394</v>
      </c>
      <c r="H26" s="145" t="s">
        <v>23</v>
      </c>
      <c r="I26" s="145"/>
      <c r="J26" s="145"/>
      <c r="K26" s="145"/>
      <c r="L26" s="2" t="s">
        <v>1590</v>
      </c>
      <c r="M26" s="2" t="s">
        <v>1591</v>
      </c>
      <c r="N26" s="7" t="s">
        <v>927</v>
      </c>
      <c r="O26" s="2" t="s">
        <v>1646</v>
      </c>
    </row>
    <row r="27" spans="1:18" ht="85.5" customHeight="1">
      <c r="A27" s="145">
        <v>18</v>
      </c>
      <c r="B27" s="63" t="s">
        <v>56</v>
      </c>
      <c r="C27" s="145" t="s">
        <v>57</v>
      </c>
      <c r="D27" s="65">
        <v>3.64</v>
      </c>
      <c r="E27" s="65"/>
      <c r="F27" s="65">
        <v>3.64</v>
      </c>
      <c r="G27" s="145" t="s">
        <v>22</v>
      </c>
      <c r="H27" s="145" t="s">
        <v>23</v>
      </c>
      <c r="I27" s="145"/>
      <c r="J27" s="145"/>
      <c r="K27" s="145"/>
      <c r="L27" s="2" t="s">
        <v>58</v>
      </c>
      <c r="M27" s="2" t="s">
        <v>31</v>
      </c>
      <c r="N27" s="8" t="s">
        <v>59</v>
      </c>
      <c r="O27" s="2" t="s">
        <v>319</v>
      </c>
      <c r="R27" s="5" t="s">
        <v>27</v>
      </c>
    </row>
    <row r="28" spans="1:18" ht="36" customHeight="1">
      <c r="A28" s="70"/>
      <c r="B28" s="101" t="s">
        <v>578</v>
      </c>
      <c r="C28" s="2"/>
      <c r="D28" s="72"/>
      <c r="E28" s="72"/>
      <c r="F28" s="72"/>
      <c r="G28" s="145"/>
      <c r="H28" s="145"/>
      <c r="I28" s="145"/>
      <c r="J28" s="145"/>
      <c r="K28" s="145"/>
      <c r="L28" s="145"/>
      <c r="M28" s="145"/>
      <c r="N28" s="7"/>
      <c r="O28" s="145"/>
    </row>
    <row r="29" spans="1:18" ht="31.5">
      <c r="A29" s="145">
        <v>19</v>
      </c>
      <c r="B29" s="63" t="s">
        <v>580</v>
      </c>
      <c r="C29" s="2" t="s">
        <v>581</v>
      </c>
      <c r="D29" s="65">
        <v>2</v>
      </c>
      <c r="E29" s="65"/>
      <c r="F29" s="65">
        <f t="shared" ref="F29" si="2">D29</f>
        <v>2</v>
      </c>
      <c r="G29" s="2" t="s">
        <v>471</v>
      </c>
      <c r="H29" s="2" t="s">
        <v>23</v>
      </c>
      <c r="I29" s="144"/>
      <c r="J29" s="144"/>
      <c r="K29" s="110"/>
      <c r="L29" s="2" t="s">
        <v>573</v>
      </c>
      <c r="M29" s="2"/>
      <c r="N29" s="8"/>
      <c r="O29" s="2" t="s">
        <v>1468</v>
      </c>
    </row>
    <row r="30" spans="1:18" ht="31.5">
      <c r="A30" s="145">
        <v>20</v>
      </c>
      <c r="B30" s="77" t="s">
        <v>1469</v>
      </c>
      <c r="C30" s="2" t="s">
        <v>581</v>
      </c>
      <c r="D30" s="65">
        <v>0.2</v>
      </c>
      <c r="E30" s="65"/>
      <c r="F30" s="65">
        <v>0.2</v>
      </c>
      <c r="G30" s="145" t="s">
        <v>471</v>
      </c>
      <c r="H30" s="145" t="s">
        <v>23</v>
      </c>
      <c r="I30" s="145"/>
      <c r="J30" s="145"/>
      <c r="K30" s="145"/>
      <c r="L30" s="2" t="s">
        <v>1470</v>
      </c>
      <c r="M30" s="2"/>
      <c r="N30" s="8"/>
      <c r="O30" s="2" t="s">
        <v>1471</v>
      </c>
    </row>
    <row r="31" spans="1:18" ht="39" customHeight="1">
      <c r="A31" s="145">
        <v>21</v>
      </c>
      <c r="B31" s="63" t="s">
        <v>1517</v>
      </c>
      <c r="C31" s="2" t="s">
        <v>581</v>
      </c>
      <c r="D31" s="65">
        <v>9.1</v>
      </c>
      <c r="E31" s="65"/>
      <c r="F31" s="65">
        <v>9.1</v>
      </c>
      <c r="G31" s="107" t="s">
        <v>382</v>
      </c>
      <c r="H31" s="145" t="s">
        <v>23</v>
      </c>
      <c r="I31" s="145"/>
      <c r="J31" s="145"/>
      <c r="K31" s="145"/>
      <c r="L31" s="2" t="s">
        <v>1518</v>
      </c>
      <c r="M31" s="2" t="s">
        <v>1519</v>
      </c>
      <c r="N31" s="2" t="s">
        <v>1520</v>
      </c>
      <c r="O31" s="2" t="s">
        <v>1521</v>
      </c>
    </row>
    <row r="32" spans="1:18" ht="47.25">
      <c r="A32" s="145">
        <v>22</v>
      </c>
      <c r="B32" s="63" t="s">
        <v>1522</v>
      </c>
      <c r="C32" s="2" t="s">
        <v>581</v>
      </c>
      <c r="D32" s="65">
        <v>0.31</v>
      </c>
      <c r="E32" s="65"/>
      <c r="F32" s="65">
        <v>0.31</v>
      </c>
      <c r="G32" s="107" t="s">
        <v>382</v>
      </c>
      <c r="H32" s="145" t="s">
        <v>23</v>
      </c>
      <c r="I32" s="145"/>
      <c r="J32" s="145"/>
      <c r="K32" s="145"/>
      <c r="L32" s="2" t="s">
        <v>1523</v>
      </c>
      <c r="M32" s="2" t="s">
        <v>517</v>
      </c>
      <c r="N32" s="2" t="s">
        <v>1119</v>
      </c>
      <c r="O32" s="2" t="s">
        <v>1524</v>
      </c>
    </row>
    <row r="33" spans="1:15" ht="31.5">
      <c r="A33" s="145">
        <v>23</v>
      </c>
      <c r="B33" s="77" t="s">
        <v>1604</v>
      </c>
      <c r="C33" s="2" t="s">
        <v>581</v>
      </c>
      <c r="D33" s="65">
        <v>5.12</v>
      </c>
      <c r="E33" s="65"/>
      <c r="F33" s="65">
        <f>D33</f>
        <v>5.12</v>
      </c>
      <c r="G33" s="145" t="s">
        <v>400</v>
      </c>
      <c r="H33" s="145">
        <v>2022</v>
      </c>
      <c r="I33" s="145"/>
      <c r="J33" s="145"/>
      <c r="K33" s="145"/>
      <c r="L33" s="2" t="s">
        <v>1605</v>
      </c>
      <c r="M33" s="2"/>
      <c r="N33" s="8"/>
      <c r="O33" s="2" t="s">
        <v>1606</v>
      </c>
    </row>
    <row r="34" spans="1:15" ht="63">
      <c r="A34" s="145">
        <v>24</v>
      </c>
      <c r="B34" s="63" t="s">
        <v>1554</v>
      </c>
      <c r="C34" s="2" t="s">
        <v>581</v>
      </c>
      <c r="D34" s="135">
        <v>1.32</v>
      </c>
      <c r="E34" s="65"/>
      <c r="F34" s="135">
        <v>1.32</v>
      </c>
      <c r="G34" s="109" t="s">
        <v>348</v>
      </c>
      <c r="H34" s="145" t="s">
        <v>23</v>
      </c>
      <c r="I34" s="145"/>
      <c r="J34" s="145"/>
      <c r="K34" s="145"/>
      <c r="L34" s="145" t="s">
        <v>1555</v>
      </c>
      <c r="M34" s="145" t="s">
        <v>1556</v>
      </c>
      <c r="N34" s="7" t="s">
        <v>424</v>
      </c>
      <c r="O34" s="7" t="s">
        <v>1568</v>
      </c>
    </row>
    <row r="35" spans="1:15" ht="37.5" customHeight="1">
      <c r="A35" s="70"/>
      <c r="B35" s="101" t="s">
        <v>605</v>
      </c>
      <c r="C35" s="2"/>
      <c r="D35" s="72"/>
      <c r="E35" s="72"/>
      <c r="F35" s="72"/>
      <c r="G35" s="145"/>
      <c r="H35" s="145"/>
      <c r="I35" s="145"/>
      <c r="J35" s="145"/>
      <c r="K35" s="145"/>
      <c r="L35" s="145"/>
      <c r="M35" s="145"/>
      <c r="N35" s="7"/>
      <c r="O35" s="145"/>
    </row>
    <row r="36" spans="1:15" ht="63">
      <c r="A36" s="145">
        <v>25</v>
      </c>
      <c r="B36" s="63" t="s">
        <v>1493</v>
      </c>
      <c r="C36" s="2" t="s">
        <v>70</v>
      </c>
      <c r="D36" s="135">
        <v>4</v>
      </c>
      <c r="E36" s="65"/>
      <c r="F36" s="135">
        <v>4</v>
      </c>
      <c r="G36" s="109" t="s">
        <v>388</v>
      </c>
      <c r="H36" s="145" t="s">
        <v>23</v>
      </c>
      <c r="I36" s="145"/>
      <c r="J36" s="145" t="s">
        <v>71</v>
      </c>
      <c r="K36" s="145" t="s">
        <v>55</v>
      </c>
      <c r="L36" s="145" t="s">
        <v>1494</v>
      </c>
      <c r="M36" s="145"/>
      <c r="N36" s="7"/>
      <c r="O36" s="145" t="s">
        <v>1495</v>
      </c>
    </row>
    <row r="37" spans="1:15" ht="83.25" customHeight="1">
      <c r="A37" s="145">
        <v>26</v>
      </c>
      <c r="B37" s="63" t="s">
        <v>1539</v>
      </c>
      <c r="C37" s="2" t="s">
        <v>70</v>
      </c>
      <c r="D37" s="135">
        <v>10</v>
      </c>
      <c r="E37" s="65"/>
      <c r="F37" s="135">
        <v>10</v>
      </c>
      <c r="G37" s="109" t="s">
        <v>447</v>
      </c>
      <c r="H37" s="145" t="s">
        <v>23</v>
      </c>
      <c r="I37" s="145"/>
      <c r="J37" s="145" t="s">
        <v>71</v>
      </c>
      <c r="K37" s="145" t="s">
        <v>55</v>
      </c>
      <c r="L37" s="145" t="s">
        <v>1540</v>
      </c>
      <c r="M37" s="145"/>
      <c r="N37" s="7"/>
      <c r="O37" s="145" t="s">
        <v>1612</v>
      </c>
    </row>
    <row r="38" spans="1:15" ht="83.25" customHeight="1">
      <c r="A38" s="145">
        <v>27</v>
      </c>
      <c r="B38" s="63" t="s">
        <v>69</v>
      </c>
      <c r="C38" s="2" t="s">
        <v>70</v>
      </c>
      <c r="D38" s="65">
        <v>5.34</v>
      </c>
      <c r="E38" s="65"/>
      <c r="F38" s="65">
        <f>D38</f>
        <v>5.34</v>
      </c>
      <c r="G38" s="145" t="s">
        <v>22</v>
      </c>
      <c r="H38" s="145" t="s">
        <v>23</v>
      </c>
      <c r="I38" s="145"/>
      <c r="J38" s="145" t="s">
        <v>71</v>
      </c>
      <c r="K38" s="145"/>
      <c r="L38" s="145" t="s">
        <v>72</v>
      </c>
      <c r="M38" s="145"/>
      <c r="N38" s="7"/>
      <c r="O38" s="240" t="s">
        <v>344</v>
      </c>
    </row>
    <row r="39" spans="1:15" ht="83.25" customHeight="1">
      <c r="A39" s="145">
        <v>28</v>
      </c>
      <c r="B39" s="63" t="s">
        <v>73</v>
      </c>
      <c r="C39" s="2" t="s">
        <v>70</v>
      </c>
      <c r="D39" s="65">
        <v>5.25</v>
      </c>
      <c r="E39" s="65"/>
      <c r="F39" s="65">
        <f>D39</f>
        <v>5.25</v>
      </c>
      <c r="G39" s="145" t="s">
        <v>22</v>
      </c>
      <c r="H39" s="145" t="s">
        <v>23</v>
      </c>
      <c r="I39" s="145"/>
      <c r="J39" s="145" t="s">
        <v>71</v>
      </c>
      <c r="K39" s="145"/>
      <c r="L39" s="145" t="s">
        <v>74</v>
      </c>
      <c r="M39" s="145"/>
      <c r="N39" s="7"/>
      <c r="O39" s="240"/>
    </row>
    <row r="40" spans="1:15" ht="22.5" customHeight="1">
      <c r="A40" s="70"/>
      <c r="B40" s="139" t="s">
        <v>642</v>
      </c>
      <c r="C40" s="2"/>
      <c r="D40" s="72"/>
      <c r="E40" s="72"/>
      <c r="F40" s="72"/>
      <c r="G40" s="145"/>
      <c r="H40" s="145"/>
      <c r="I40" s="145"/>
      <c r="J40" s="145"/>
      <c r="K40" s="145"/>
      <c r="L40" s="145"/>
      <c r="M40" s="145"/>
      <c r="N40" s="7"/>
      <c r="O40" s="145"/>
    </row>
    <row r="41" spans="1:15" ht="110.25">
      <c r="A41" s="145">
        <v>29</v>
      </c>
      <c r="B41" s="77" t="s">
        <v>79</v>
      </c>
      <c r="C41" s="2" t="s">
        <v>80</v>
      </c>
      <c r="D41" s="65">
        <v>8.18</v>
      </c>
      <c r="E41" s="78"/>
      <c r="F41" s="65">
        <v>8.18</v>
      </c>
      <c r="G41" s="2" t="s">
        <v>166</v>
      </c>
      <c r="H41" s="145">
        <v>2022</v>
      </c>
      <c r="I41" s="79"/>
      <c r="J41" s="79"/>
      <c r="K41" s="79"/>
      <c r="L41" s="3" t="s">
        <v>167</v>
      </c>
      <c r="M41" s="3"/>
      <c r="N41" s="80"/>
      <c r="O41" s="3" t="s">
        <v>1472</v>
      </c>
    </row>
    <row r="42" spans="1:15" ht="50.25" customHeight="1">
      <c r="A42" s="2">
        <v>30</v>
      </c>
      <c r="B42" s="63" t="s">
        <v>1525</v>
      </c>
      <c r="C42" s="145" t="s">
        <v>80</v>
      </c>
      <c r="D42" s="65">
        <v>0.56000000000000005</v>
      </c>
      <c r="E42" s="65"/>
      <c r="F42" s="65">
        <v>0.56000000000000005</v>
      </c>
      <c r="G42" s="107" t="s">
        <v>382</v>
      </c>
      <c r="H42" s="145" t="s">
        <v>23</v>
      </c>
      <c r="I42" s="145"/>
      <c r="J42" s="145"/>
      <c r="K42" s="145"/>
      <c r="L42" s="3" t="s">
        <v>1526</v>
      </c>
      <c r="M42" s="3"/>
      <c r="N42" s="2"/>
      <c r="O42" s="145" t="s">
        <v>1527</v>
      </c>
    </row>
    <row r="43" spans="1:15" ht="39" customHeight="1">
      <c r="A43" s="145">
        <v>31</v>
      </c>
      <c r="B43" s="63" t="s">
        <v>1541</v>
      </c>
      <c r="C43" s="2" t="s">
        <v>80</v>
      </c>
      <c r="D43" s="135">
        <v>0.42</v>
      </c>
      <c r="E43" s="65"/>
      <c r="F43" s="135">
        <v>0.42</v>
      </c>
      <c r="G43" s="109" t="s">
        <v>447</v>
      </c>
      <c r="H43" s="145" t="s">
        <v>23</v>
      </c>
      <c r="I43" s="145"/>
      <c r="J43" s="145"/>
      <c r="K43" s="145"/>
      <c r="L43" s="145" t="s">
        <v>1542</v>
      </c>
      <c r="M43" s="145"/>
      <c r="N43" s="7"/>
      <c r="O43" s="145" t="s">
        <v>1543</v>
      </c>
    </row>
    <row r="44" spans="1:15" ht="43.5" customHeight="1">
      <c r="A44" s="2">
        <v>32</v>
      </c>
      <c r="B44" s="82" t="s">
        <v>135</v>
      </c>
      <c r="C44" s="145" t="s">
        <v>80</v>
      </c>
      <c r="D44" s="65">
        <v>0.11</v>
      </c>
      <c r="E44" s="72"/>
      <c r="F44" s="65">
        <v>0.11</v>
      </c>
      <c r="G44" s="145" t="s">
        <v>22</v>
      </c>
      <c r="H44" s="145" t="s">
        <v>23</v>
      </c>
      <c r="I44" s="145"/>
      <c r="J44" s="74"/>
      <c r="K44" s="74"/>
      <c r="L44" s="6" t="s">
        <v>136</v>
      </c>
      <c r="M44" s="6"/>
      <c r="N44" s="75"/>
      <c r="O44" s="76" t="s">
        <v>317</v>
      </c>
    </row>
    <row r="45" spans="1:15" ht="22.5" customHeight="1">
      <c r="A45" s="70"/>
      <c r="B45" s="101" t="s">
        <v>850</v>
      </c>
      <c r="C45" s="2"/>
      <c r="D45" s="72"/>
      <c r="E45" s="72"/>
      <c r="F45" s="72"/>
      <c r="G45" s="145"/>
      <c r="H45" s="145"/>
      <c r="I45" s="145"/>
      <c r="J45" s="145"/>
      <c r="K45" s="145"/>
      <c r="L45" s="145"/>
      <c r="M45" s="145"/>
      <c r="N45" s="7"/>
      <c r="O45" s="145"/>
    </row>
    <row r="46" spans="1:15" ht="69.75" customHeight="1">
      <c r="A46" s="70">
        <v>33</v>
      </c>
      <c r="B46" s="63" t="s">
        <v>1477</v>
      </c>
      <c r="C46" s="2" t="s">
        <v>169</v>
      </c>
      <c r="D46" s="135">
        <v>1.85</v>
      </c>
      <c r="E46" s="65"/>
      <c r="F46" s="135">
        <v>1.85</v>
      </c>
      <c r="G46" s="109" t="s">
        <v>431</v>
      </c>
      <c r="H46" s="145" t="s">
        <v>23</v>
      </c>
      <c r="I46" s="145"/>
      <c r="J46" s="145" t="s">
        <v>0</v>
      </c>
      <c r="K46" s="145"/>
      <c r="L46" s="145" t="s">
        <v>1478</v>
      </c>
      <c r="M46" s="145"/>
      <c r="N46" s="7"/>
      <c r="O46" s="145" t="s">
        <v>1479</v>
      </c>
    </row>
    <row r="47" spans="1:15" ht="22.5" customHeight="1">
      <c r="A47" s="70"/>
      <c r="B47" s="101" t="s">
        <v>865</v>
      </c>
      <c r="C47" s="2"/>
      <c r="D47" s="72"/>
      <c r="E47" s="72"/>
      <c r="F47" s="72"/>
      <c r="G47" s="145"/>
      <c r="H47" s="145"/>
      <c r="I47" s="145"/>
      <c r="J47" s="145"/>
      <c r="K47" s="145"/>
      <c r="L47" s="145"/>
      <c r="M47" s="145"/>
      <c r="N47" s="7"/>
      <c r="O47" s="145"/>
    </row>
    <row r="48" spans="1:15" ht="63">
      <c r="A48" s="145">
        <v>34</v>
      </c>
      <c r="B48" s="63" t="s">
        <v>1496</v>
      </c>
      <c r="C48" s="2" t="s">
        <v>192</v>
      </c>
      <c r="D48" s="135">
        <v>0.5</v>
      </c>
      <c r="E48" s="65"/>
      <c r="F48" s="135">
        <v>0.5</v>
      </c>
      <c r="G48" s="109" t="s">
        <v>388</v>
      </c>
      <c r="H48" s="145" t="s">
        <v>86</v>
      </c>
      <c r="I48" s="145"/>
      <c r="J48" s="145" t="s">
        <v>0</v>
      </c>
      <c r="K48" s="145"/>
      <c r="L48" s="145" t="s">
        <v>1497</v>
      </c>
      <c r="M48" s="145"/>
      <c r="N48" s="7"/>
      <c r="O48" s="145" t="s">
        <v>1498</v>
      </c>
    </row>
    <row r="49" spans="1:21" ht="63">
      <c r="A49" s="145">
        <v>35</v>
      </c>
      <c r="B49" s="63" t="s">
        <v>877</v>
      </c>
      <c r="C49" s="2" t="s">
        <v>192</v>
      </c>
      <c r="D49" s="135">
        <v>1.27</v>
      </c>
      <c r="E49" s="65"/>
      <c r="F49" s="135">
        <v>1.27</v>
      </c>
      <c r="G49" s="109" t="s">
        <v>447</v>
      </c>
      <c r="H49" s="145" t="s">
        <v>86</v>
      </c>
      <c r="I49" s="145"/>
      <c r="J49" s="145" t="s">
        <v>0</v>
      </c>
      <c r="K49" s="145"/>
      <c r="L49" s="145" t="s">
        <v>1544</v>
      </c>
      <c r="M49" s="145"/>
      <c r="N49" s="7"/>
      <c r="O49" s="145" t="s">
        <v>1545</v>
      </c>
    </row>
    <row r="50" spans="1:21" ht="66" customHeight="1">
      <c r="A50" s="145">
        <v>36</v>
      </c>
      <c r="B50" s="63" t="s">
        <v>874</v>
      </c>
      <c r="C50" s="2" t="s">
        <v>192</v>
      </c>
      <c r="D50" s="135">
        <v>0.5</v>
      </c>
      <c r="E50" s="65"/>
      <c r="F50" s="135">
        <v>0.5</v>
      </c>
      <c r="G50" s="109" t="s">
        <v>348</v>
      </c>
      <c r="H50" s="145" t="s">
        <v>23</v>
      </c>
      <c r="I50" s="145"/>
      <c r="J50" s="145"/>
      <c r="K50" s="145"/>
      <c r="L50" s="145" t="s">
        <v>1557</v>
      </c>
      <c r="M50" s="145" t="s">
        <v>1558</v>
      </c>
      <c r="N50" s="7" t="s">
        <v>418</v>
      </c>
      <c r="O50" s="7" t="s">
        <v>1567</v>
      </c>
    </row>
    <row r="51" spans="1:21" ht="83.25" customHeight="1">
      <c r="A51" s="145">
        <v>37</v>
      </c>
      <c r="B51" s="63" t="s">
        <v>191</v>
      </c>
      <c r="C51" s="2" t="s">
        <v>192</v>
      </c>
      <c r="D51" s="65">
        <v>0.27</v>
      </c>
      <c r="E51" s="65"/>
      <c r="F51" s="65">
        <f t="shared" ref="F51" si="3">D51</f>
        <v>0.27</v>
      </c>
      <c r="G51" s="145" t="s">
        <v>22</v>
      </c>
      <c r="H51" s="145" t="s">
        <v>86</v>
      </c>
      <c r="I51" s="81"/>
      <c r="J51" s="145" t="s">
        <v>0</v>
      </c>
      <c r="K51" s="2"/>
      <c r="L51" s="145" t="s">
        <v>193</v>
      </c>
      <c r="M51" s="145"/>
      <c r="N51" s="7"/>
      <c r="O51" s="145" t="s">
        <v>314</v>
      </c>
    </row>
    <row r="52" spans="1:21" ht="38.25" customHeight="1">
      <c r="A52" s="70"/>
      <c r="B52" s="139" t="s">
        <v>893</v>
      </c>
      <c r="C52" s="2"/>
      <c r="D52" s="72"/>
      <c r="E52" s="72"/>
      <c r="F52" s="72"/>
      <c r="G52" s="145"/>
      <c r="H52" s="145"/>
      <c r="I52" s="145"/>
      <c r="J52" s="145"/>
      <c r="K52" s="145"/>
      <c r="L52" s="145"/>
      <c r="M52" s="145"/>
      <c r="N52" s="7"/>
      <c r="O52" s="145"/>
    </row>
    <row r="53" spans="1:21" ht="31.5">
      <c r="A53" s="2">
        <v>38</v>
      </c>
      <c r="B53" s="63" t="s">
        <v>1528</v>
      </c>
      <c r="C53" s="136" t="s">
        <v>195</v>
      </c>
      <c r="D53" s="65">
        <v>0.05</v>
      </c>
      <c r="E53" s="65"/>
      <c r="F53" s="65">
        <v>0.05</v>
      </c>
      <c r="G53" s="107" t="s">
        <v>382</v>
      </c>
      <c r="H53" s="145" t="s">
        <v>23</v>
      </c>
      <c r="I53" s="111"/>
      <c r="J53" s="145"/>
      <c r="K53" s="111"/>
      <c r="L53" s="145" t="s">
        <v>1529</v>
      </c>
      <c r="M53" s="145"/>
      <c r="N53" s="145"/>
      <c r="O53" s="118" t="s">
        <v>1615</v>
      </c>
    </row>
    <row r="54" spans="1:21" ht="51" customHeight="1">
      <c r="A54" s="2">
        <v>39</v>
      </c>
      <c r="B54" s="63" t="s">
        <v>1530</v>
      </c>
      <c r="C54" s="136" t="s">
        <v>195</v>
      </c>
      <c r="D54" s="65">
        <v>1.3</v>
      </c>
      <c r="E54" s="65"/>
      <c r="F54" s="65">
        <v>1.3</v>
      </c>
      <c r="G54" s="107" t="s">
        <v>382</v>
      </c>
      <c r="H54" s="145" t="s">
        <v>23</v>
      </c>
      <c r="I54" s="111"/>
      <c r="J54" s="145"/>
      <c r="K54" s="111"/>
      <c r="L54" s="145" t="s">
        <v>1531</v>
      </c>
      <c r="M54" s="145"/>
      <c r="N54" s="145" t="s">
        <v>1532</v>
      </c>
      <c r="O54" s="118" t="s">
        <v>1533</v>
      </c>
    </row>
    <row r="55" spans="1:21" ht="63">
      <c r="A55" s="2">
        <v>40</v>
      </c>
      <c r="B55" s="63" t="s">
        <v>1546</v>
      </c>
      <c r="C55" s="2" t="s">
        <v>195</v>
      </c>
      <c r="D55" s="135">
        <v>1.3</v>
      </c>
      <c r="E55" s="65"/>
      <c r="F55" s="135">
        <v>1.3</v>
      </c>
      <c r="G55" s="109" t="s">
        <v>447</v>
      </c>
      <c r="H55" s="145" t="s">
        <v>23</v>
      </c>
      <c r="I55" s="145" t="s">
        <v>82</v>
      </c>
      <c r="J55" s="145"/>
      <c r="K55" s="145"/>
      <c r="L55" s="145" t="s">
        <v>1547</v>
      </c>
      <c r="M55" s="145"/>
      <c r="N55" s="7"/>
      <c r="O55" s="145" t="s">
        <v>1548</v>
      </c>
    </row>
    <row r="56" spans="1:21" ht="63">
      <c r="A56" s="2">
        <v>41</v>
      </c>
      <c r="B56" s="63" t="s">
        <v>1549</v>
      </c>
      <c r="C56" s="2" t="s">
        <v>195</v>
      </c>
      <c r="D56" s="135">
        <v>0.7</v>
      </c>
      <c r="E56" s="65"/>
      <c r="F56" s="135">
        <v>0.7</v>
      </c>
      <c r="G56" s="109" t="s">
        <v>447</v>
      </c>
      <c r="H56" s="145" t="s">
        <v>86</v>
      </c>
      <c r="I56" s="145"/>
      <c r="J56" s="145" t="s">
        <v>0</v>
      </c>
      <c r="K56" s="145"/>
      <c r="L56" s="145" t="s">
        <v>1550</v>
      </c>
      <c r="M56" s="145"/>
      <c r="N56" s="7"/>
      <c r="O56" s="145" t="s">
        <v>1551</v>
      </c>
    </row>
    <row r="57" spans="1:21" ht="37.5" customHeight="1">
      <c r="A57" s="70"/>
      <c r="B57" s="150" t="s">
        <v>931</v>
      </c>
      <c r="C57" s="2"/>
      <c r="D57" s="72"/>
      <c r="E57" s="72"/>
      <c r="F57" s="72"/>
      <c r="G57" s="145"/>
      <c r="H57" s="145"/>
      <c r="I57" s="145"/>
      <c r="J57" s="145"/>
      <c r="K57" s="145"/>
      <c r="L57" s="145"/>
      <c r="M57" s="145"/>
      <c r="N57" s="7"/>
      <c r="O57" s="145"/>
    </row>
    <row r="58" spans="1:21" ht="31.5">
      <c r="A58" s="145">
        <v>42</v>
      </c>
      <c r="B58" s="63" t="s">
        <v>1480</v>
      </c>
      <c r="C58" s="2" t="s">
        <v>205</v>
      </c>
      <c r="D58" s="135">
        <v>1.2</v>
      </c>
      <c r="E58" s="65"/>
      <c r="F58" s="135">
        <v>1.2</v>
      </c>
      <c r="G58" s="109" t="s">
        <v>431</v>
      </c>
      <c r="H58" s="145" t="s">
        <v>23</v>
      </c>
      <c r="I58" s="145"/>
      <c r="J58" s="145"/>
      <c r="K58" s="145"/>
      <c r="L58" s="145" t="s">
        <v>1481</v>
      </c>
      <c r="M58" s="145" t="s">
        <v>934</v>
      </c>
      <c r="N58" s="7" t="s">
        <v>316</v>
      </c>
      <c r="O58" s="145" t="s">
        <v>1482</v>
      </c>
    </row>
    <row r="59" spans="1:21" ht="31.5">
      <c r="A59" s="2">
        <v>43</v>
      </c>
      <c r="B59" s="63" t="s">
        <v>1534</v>
      </c>
      <c r="C59" s="2" t="s">
        <v>205</v>
      </c>
      <c r="D59" s="65">
        <v>2.2000000000000002</v>
      </c>
      <c r="E59" s="65"/>
      <c r="F59" s="65">
        <v>2.2000000000000002</v>
      </c>
      <c r="G59" s="107" t="s">
        <v>382</v>
      </c>
      <c r="H59" s="145" t="s">
        <v>23</v>
      </c>
      <c r="I59" s="145"/>
      <c r="J59" s="145"/>
      <c r="K59" s="111"/>
      <c r="L59" s="145" t="s">
        <v>1535</v>
      </c>
      <c r="M59" s="145" t="s">
        <v>1536</v>
      </c>
      <c r="N59" s="145" t="s">
        <v>1537</v>
      </c>
      <c r="O59" s="118" t="s">
        <v>1538</v>
      </c>
    </row>
    <row r="60" spans="1:21" ht="25.5" customHeight="1">
      <c r="A60" s="70"/>
      <c r="B60" s="101" t="s">
        <v>367</v>
      </c>
      <c r="C60" s="2"/>
      <c r="D60" s="72"/>
      <c r="E60" s="72"/>
      <c r="F60" s="72"/>
      <c r="G60" s="145"/>
      <c r="H60" s="145"/>
      <c r="I60" s="145"/>
      <c r="J60" s="145"/>
      <c r="K60" s="145"/>
      <c r="L60" s="145"/>
      <c r="M60" s="145"/>
      <c r="N60" s="7"/>
      <c r="O60" s="145"/>
    </row>
    <row r="61" spans="1:21" s="67" customFormat="1" ht="63">
      <c r="A61" s="70">
        <v>44</v>
      </c>
      <c r="B61" s="82" t="s">
        <v>208</v>
      </c>
      <c r="C61" s="83" t="s">
        <v>209</v>
      </c>
      <c r="D61" s="65">
        <v>0.13</v>
      </c>
      <c r="E61" s="65"/>
      <c r="F61" s="65">
        <v>0.13</v>
      </c>
      <c r="G61" s="145" t="s">
        <v>22</v>
      </c>
      <c r="H61" s="2" t="s">
        <v>54</v>
      </c>
      <c r="I61" s="2"/>
      <c r="J61" s="2"/>
      <c r="K61" s="2"/>
      <c r="L61" s="2" t="s">
        <v>210</v>
      </c>
      <c r="M61" s="2"/>
      <c r="N61" s="8"/>
      <c r="O61" s="2" t="s">
        <v>315</v>
      </c>
      <c r="R61" s="5" t="s">
        <v>103</v>
      </c>
      <c r="U61" s="84" t="s">
        <v>165</v>
      </c>
    </row>
    <row r="62" spans="1:21" ht="26.25" customHeight="1">
      <c r="A62" s="70"/>
      <c r="B62" s="101" t="s">
        <v>1020</v>
      </c>
      <c r="C62" s="2"/>
      <c r="D62" s="72"/>
      <c r="E62" s="72"/>
      <c r="F62" s="72"/>
      <c r="G62" s="145"/>
      <c r="H62" s="145"/>
      <c r="I62" s="145"/>
      <c r="J62" s="145"/>
      <c r="K62" s="145"/>
      <c r="L62" s="145"/>
      <c r="M62" s="145"/>
      <c r="N62" s="7"/>
      <c r="O62" s="145"/>
    </row>
    <row r="63" spans="1:21" ht="47.25">
      <c r="A63" s="145">
        <v>45</v>
      </c>
      <c r="B63" s="63" t="s">
        <v>1483</v>
      </c>
      <c r="C63" s="2" t="s">
        <v>222</v>
      </c>
      <c r="D63" s="135">
        <v>0.15</v>
      </c>
      <c r="E63" s="65"/>
      <c r="F63" s="135">
        <v>0.15</v>
      </c>
      <c r="G63" s="109" t="s">
        <v>431</v>
      </c>
      <c r="H63" s="145" t="s">
        <v>23</v>
      </c>
      <c r="I63" s="145"/>
      <c r="J63" s="145"/>
      <c r="K63" s="145"/>
      <c r="L63" s="145" t="s">
        <v>1484</v>
      </c>
      <c r="M63" s="145" t="s">
        <v>1485</v>
      </c>
      <c r="N63" s="7" t="s">
        <v>1486</v>
      </c>
      <c r="O63" s="145" t="s">
        <v>1487</v>
      </c>
    </row>
    <row r="64" spans="1:21" ht="31.5">
      <c r="A64" s="2">
        <v>46</v>
      </c>
      <c r="B64" s="63" t="s">
        <v>1592</v>
      </c>
      <c r="C64" s="64" t="s">
        <v>222</v>
      </c>
      <c r="D64" s="65">
        <v>0.08</v>
      </c>
      <c r="E64" s="65"/>
      <c r="F64" s="65">
        <v>0.08</v>
      </c>
      <c r="G64" s="85" t="s">
        <v>394</v>
      </c>
      <c r="H64" s="2" t="s">
        <v>23</v>
      </c>
      <c r="I64" s="2"/>
      <c r="J64" s="2"/>
      <c r="K64" s="2"/>
      <c r="L64" s="145" t="s">
        <v>1593</v>
      </c>
      <c r="M64" s="145" t="s">
        <v>227</v>
      </c>
      <c r="N64" s="7" t="s">
        <v>443</v>
      </c>
      <c r="O64" s="145" t="s">
        <v>1594</v>
      </c>
    </row>
    <row r="65" spans="1:18" ht="31.5">
      <c r="A65" s="145">
        <v>47</v>
      </c>
      <c r="B65" s="63" t="s">
        <v>1595</v>
      </c>
      <c r="C65" s="64" t="s">
        <v>222</v>
      </c>
      <c r="D65" s="65">
        <v>0.06</v>
      </c>
      <c r="E65" s="65"/>
      <c r="F65" s="65">
        <f>D65</f>
        <v>0.06</v>
      </c>
      <c r="G65" s="85" t="s">
        <v>394</v>
      </c>
      <c r="H65" s="2" t="s">
        <v>23</v>
      </c>
      <c r="I65" s="2"/>
      <c r="J65" s="2"/>
      <c r="K65" s="2"/>
      <c r="L65" s="145" t="s">
        <v>1596</v>
      </c>
      <c r="M65" s="145" t="s">
        <v>1597</v>
      </c>
      <c r="N65" s="7" t="s">
        <v>254</v>
      </c>
      <c r="O65" s="145" t="s">
        <v>1598</v>
      </c>
    </row>
    <row r="66" spans="1:18" ht="32.25" customHeight="1">
      <c r="A66" s="70"/>
      <c r="B66" s="101" t="s">
        <v>1115</v>
      </c>
      <c r="C66" s="2"/>
      <c r="D66" s="72"/>
      <c r="E66" s="72"/>
      <c r="F66" s="72"/>
      <c r="G66" s="145"/>
      <c r="H66" s="145"/>
      <c r="I66" s="145"/>
      <c r="J66" s="145"/>
      <c r="K66" s="145"/>
      <c r="L66" s="145"/>
      <c r="M66" s="145"/>
      <c r="N66" s="7"/>
      <c r="O66" s="145"/>
    </row>
    <row r="67" spans="1:18" ht="31.5">
      <c r="A67" s="145">
        <v>48</v>
      </c>
      <c r="B67" s="63" t="s">
        <v>1473</v>
      </c>
      <c r="C67" s="2" t="s">
        <v>1021</v>
      </c>
      <c r="D67" s="65">
        <v>0.59</v>
      </c>
      <c r="E67" s="65"/>
      <c r="F67" s="65">
        <f>D67</f>
        <v>0.59</v>
      </c>
      <c r="G67" s="145" t="s">
        <v>471</v>
      </c>
      <c r="H67" s="145" t="s">
        <v>23</v>
      </c>
      <c r="I67" s="145"/>
      <c r="J67" s="145"/>
      <c r="K67" s="145"/>
      <c r="L67" s="145" t="s">
        <v>571</v>
      </c>
      <c r="M67" s="145"/>
      <c r="N67" s="7"/>
      <c r="O67" s="145" t="s">
        <v>1474</v>
      </c>
    </row>
    <row r="68" spans="1:18" ht="27" customHeight="1">
      <c r="A68" s="70"/>
      <c r="B68" s="101" t="s">
        <v>1148</v>
      </c>
      <c r="C68" s="2"/>
      <c r="D68" s="72"/>
      <c r="E68" s="72"/>
      <c r="F68" s="72"/>
      <c r="G68" s="145"/>
      <c r="H68" s="145"/>
      <c r="I68" s="145"/>
      <c r="J68" s="145"/>
      <c r="K68" s="145"/>
      <c r="L68" s="145"/>
      <c r="M68" s="145"/>
      <c r="N68" s="7"/>
      <c r="O68" s="145"/>
    </row>
    <row r="69" spans="1:18" ht="31.5">
      <c r="A69" s="145">
        <v>49</v>
      </c>
      <c r="B69" s="63" t="s">
        <v>1559</v>
      </c>
      <c r="C69" s="2" t="s">
        <v>1150</v>
      </c>
      <c r="D69" s="135">
        <v>0.2</v>
      </c>
      <c r="E69" s="65"/>
      <c r="F69" s="135">
        <v>0.2</v>
      </c>
      <c r="G69" s="109" t="s">
        <v>348</v>
      </c>
      <c r="H69" s="145" t="s">
        <v>23</v>
      </c>
      <c r="I69" s="145"/>
      <c r="J69" s="145"/>
      <c r="K69" s="145"/>
      <c r="L69" s="145" t="s">
        <v>1560</v>
      </c>
      <c r="M69" s="145" t="s">
        <v>1561</v>
      </c>
      <c r="N69" s="7" t="s">
        <v>418</v>
      </c>
      <c r="O69" s="7" t="s">
        <v>1562</v>
      </c>
    </row>
    <row r="70" spans="1:18" ht="31.5">
      <c r="A70" s="145">
        <v>50</v>
      </c>
      <c r="B70" s="63" t="s">
        <v>1563</v>
      </c>
      <c r="C70" s="2" t="s">
        <v>1150</v>
      </c>
      <c r="D70" s="135">
        <v>0.16</v>
      </c>
      <c r="E70" s="65"/>
      <c r="F70" s="135">
        <v>0.16</v>
      </c>
      <c r="G70" s="109" t="s">
        <v>348</v>
      </c>
      <c r="H70" s="145" t="s">
        <v>23</v>
      </c>
      <c r="I70" s="145"/>
      <c r="J70" s="145"/>
      <c r="K70" s="145"/>
      <c r="L70" s="145" t="s">
        <v>1564</v>
      </c>
      <c r="M70" s="145" t="s">
        <v>1130</v>
      </c>
      <c r="N70" s="7" t="s">
        <v>418</v>
      </c>
      <c r="O70" s="7" t="s">
        <v>1566</v>
      </c>
    </row>
    <row r="71" spans="1:18" ht="47.25">
      <c r="A71" s="2">
        <v>51</v>
      </c>
      <c r="B71" s="63" t="s">
        <v>1607</v>
      </c>
      <c r="C71" s="130" t="s">
        <v>1150</v>
      </c>
      <c r="D71" s="65">
        <f>3.1+0.95</f>
        <v>4.05</v>
      </c>
      <c r="E71" s="78"/>
      <c r="F71" s="65">
        <f t="shared" ref="F71" si="4">D71</f>
        <v>4.05</v>
      </c>
      <c r="G71" s="145" t="s">
        <v>400</v>
      </c>
      <c r="H71" s="145" t="s">
        <v>23</v>
      </c>
      <c r="I71" s="145"/>
      <c r="J71" s="145"/>
      <c r="K71" s="145"/>
      <c r="L71" s="145" t="s">
        <v>1608</v>
      </c>
      <c r="M71" s="145" t="s">
        <v>1157</v>
      </c>
      <c r="N71" s="7" t="s">
        <v>1609</v>
      </c>
      <c r="O71" s="145" t="s">
        <v>1610</v>
      </c>
    </row>
    <row r="72" spans="1:18" ht="22.5" customHeight="1">
      <c r="A72" s="70"/>
      <c r="B72" s="101" t="s">
        <v>1234</v>
      </c>
      <c r="C72" s="2"/>
      <c r="D72" s="72"/>
      <c r="E72" s="72"/>
      <c r="F72" s="72"/>
      <c r="G72" s="145"/>
      <c r="H72" s="145"/>
      <c r="I72" s="145"/>
      <c r="J72" s="145"/>
      <c r="K72" s="145"/>
      <c r="L72" s="145"/>
      <c r="M72" s="145"/>
      <c r="N72" s="7"/>
      <c r="O72" s="145"/>
    </row>
    <row r="73" spans="1:18" ht="31.5">
      <c r="A73" s="145">
        <v>52</v>
      </c>
      <c r="B73" s="63" t="s">
        <v>1475</v>
      </c>
      <c r="C73" s="2" t="s">
        <v>235</v>
      </c>
      <c r="D73" s="135">
        <v>0.06</v>
      </c>
      <c r="E73" s="65"/>
      <c r="F73" s="135">
        <v>0.06</v>
      </c>
      <c r="G73" s="109" t="s">
        <v>471</v>
      </c>
      <c r="H73" s="145" t="s">
        <v>23</v>
      </c>
      <c r="I73" s="145"/>
      <c r="J73" s="145"/>
      <c r="K73" s="145"/>
      <c r="L73" s="145" t="s">
        <v>569</v>
      </c>
      <c r="M73" s="145"/>
      <c r="N73" s="7"/>
      <c r="O73" s="145" t="s">
        <v>1476</v>
      </c>
    </row>
    <row r="74" spans="1:18" ht="63">
      <c r="A74" s="145">
        <v>53</v>
      </c>
      <c r="B74" s="63" t="s">
        <v>1488</v>
      </c>
      <c r="C74" s="2" t="s">
        <v>235</v>
      </c>
      <c r="D74" s="135">
        <v>5.5</v>
      </c>
      <c r="E74" s="65"/>
      <c r="F74" s="135">
        <v>5.5</v>
      </c>
      <c r="G74" s="109" t="s">
        <v>431</v>
      </c>
      <c r="H74" s="145" t="s">
        <v>23</v>
      </c>
      <c r="I74" s="145"/>
      <c r="J74" s="145"/>
      <c r="K74" s="145"/>
      <c r="L74" s="145" t="s">
        <v>1489</v>
      </c>
      <c r="M74" s="145" t="s">
        <v>1490</v>
      </c>
      <c r="N74" s="7" t="s">
        <v>1491</v>
      </c>
      <c r="O74" s="145" t="s">
        <v>1492</v>
      </c>
    </row>
    <row r="75" spans="1:18" ht="63">
      <c r="A75" s="145">
        <v>54</v>
      </c>
      <c r="B75" s="63" t="s">
        <v>1499</v>
      </c>
      <c r="C75" s="2" t="s">
        <v>235</v>
      </c>
      <c r="D75" s="135">
        <v>8.1999999999999993</v>
      </c>
      <c r="E75" s="65"/>
      <c r="F75" s="135">
        <v>8.1999999999999993</v>
      </c>
      <c r="G75" s="109" t="s">
        <v>388</v>
      </c>
      <c r="H75" s="145" t="s">
        <v>86</v>
      </c>
      <c r="I75" s="145"/>
      <c r="J75" s="145" t="s">
        <v>0</v>
      </c>
      <c r="K75" s="145" t="s">
        <v>1500</v>
      </c>
      <c r="L75" s="145" t="s">
        <v>1501</v>
      </c>
      <c r="M75" s="145" t="s">
        <v>522</v>
      </c>
      <c r="N75" s="7" t="s">
        <v>518</v>
      </c>
      <c r="O75" s="145" t="s">
        <v>1502</v>
      </c>
    </row>
    <row r="76" spans="1:18" ht="47.25">
      <c r="A76" s="145">
        <v>55</v>
      </c>
      <c r="B76" s="63" t="s">
        <v>1503</v>
      </c>
      <c r="C76" s="2" t="s">
        <v>235</v>
      </c>
      <c r="D76" s="135">
        <v>4.1400000000000006</v>
      </c>
      <c r="E76" s="65"/>
      <c r="F76" s="135">
        <v>4.1400000000000006</v>
      </c>
      <c r="G76" s="109" t="s">
        <v>388</v>
      </c>
      <c r="H76" s="145" t="s">
        <v>23</v>
      </c>
      <c r="I76" s="145"/>
      <c r="J76" s="145"/>
      <c r="K76" s="145"/>
      <c r="L76" s="145" t="s">
        <v>1504</v>
      </c>
      <c r="M76" s="145" t="s">
        <v>1505</v>
      </c>
      <c r="N76" s="7" t="s">
        <v>1506</v>
      </c>
      <c r="O76" s="145" t="s">
        <v>1502</v>
      </c>
    </row>
    <row r="77" spans="1:18" ht="31.5">
      <c r="A77" s="145">
        <v>56</v>
      </c>
      <c r="B77" s="63" t="s">
        <v>1507</v>
      </c>
      <c r="C77" s="2" t="s">
        <v>235</v>
      </c>
      <c r="D77" s="135">
        <v>7</v>
      </c>
      <c r="E77" s="65"/>
      <c r="F77" s="135">
        <v>7</v>
      </c>
      <c r="G77" s="109" t="s">
        <v>388</v>
      </c>
      <c r="H77" s="145" t="s">
        <v>23</v>
      </c>
      <c r="I77" s="145"/>
      <c r="J77" s="145"/>
      <c r="K77" s="145"/>
      <c r="L77" s="145" t="s">
        <v>1508</v>
      </c>
      <c r="M77" s="145" t="s">
        <v>522</v>
      </c>
      <c r="N77" s="7" t="s">
        <v>518</v>
      </c>
      <c r="O77" s="145" t="s">
        <v>1502</v>
      </c>
    </row>
    <row r="78" spans="1:18" ht="31.5">
      <c r="A78" s="145">
        <v>57</v>
      </c>
      <c r="B78" s="63" t="s">
        <v>1509</v>
      </c>
      <c r="C78" s="2" t="s">
        <v>235</v>
      </c>
      <c r="D78" s="135">
        <v>4.5</v>
      </c>
      <c r="E78" s="65"/>
      <c r="F78" s="135">
        <v>4.5</v>
      </c>
      <c r="G78" s="109" t="s">
        <v>388</v>
      </c>
      <c r="H78" s="145" t="s">
        <v>23</v>
      </c>
      <c r="I78" s="145"/>
      <c r="J78" s="145"/>
      <c r="K78" s="145"/>
      <c r="L78" s="145" t="s">
        <v>1510</v>
      </c>
      <c r="M78" s="145" t="s">
        <v>402</v>
      </c>
      <c r="N78" s="7" t="s">
        <v>402</v>
      </c>
      <c r="O78" s="145" t="s">
        <v>1511</v>
      </c>
    </row>
    <row r="79" spans="1:18" s="67" customFormat="1" ht="31.5">
      <c r="A79" s="145">
        <v>58</v>
      </c>
      <c r="B79" s="63" t="s">
        <v>246</v>
      </c>
      <c r="C79" s="2" t="s">
        <v>235</v>
      </c>
      <c r="D79" s="65">
        <f>2.11+0.87</f>
        <v>2.98</v>
      </c>
      <c r="E79" s="78"/>
      <c r="F79" s="65">
        <f>2.11+0.87</f>
        <v>2.98</v>
      </c>
      <c r="G79" s="145" t="s">
        <v>22</v>
      </c>
      <c r="H79" s="145" t="s">
        <v>23</v>
      </c>
      <c r="I79" s="145"/>
      <c r="J79" s="145"/>
      <c r="K79" s="145"/>
      <c r="L79" s="145" t="s">
        <v>247</v>
      </c>
      <c r="M79" s="145" t="s">
        <v>31</v>
      </c>
      <c r="N79" s="145" t="s">
        <v>31</v>
      </c>
      <c r="O79" s="2" t="s">
        <v>331</v>
      </c>
      <c r="R79" s="67" t="s">
        <v>27</v>
      </c>
    </row>
    <row r="80" spans="1:18" s="67" customFormat="1" ht="31.5">
      <c r="A80" s="145">
        <v>59</v>
      </c>
      <c r="B80" s="63" t="s">
        <v>255</v>
      </c>
      <c r="C80" s="2" t="s">
        <v>235</v>
      </c>
      <c r="D80" s="65">
        <v>0.45</v>
      </c>
      <c r="E80" s="78"/>
      <c r="F80" s="65">
        <v>0.45</v>
      </c>
      <c r="G80" s="145" t="s">
        <v>22</v>
      </c>
      <c r="H80" s="145" t="s">
        <v>23</v>
      </c>
      <c r="I80" s="145"/>
      <c r="J80" s="145"/>
      <c r="K80" s="145"/>
      <c r="L80" s="145" t="s">
        <v>256</v>
      </c>
      <c r="M80" s="145" t="s">
        <v>31</v>
      </c>
      <c r="N80" s="7" t="s">
        <v>31</v>
      </c>
      <c r="O80" s="2" t="s">
        <v>331</v>
      </c>
      <c r="R80" s="5" t="s">
        <v>245</v>
      </c>
    </row>
    <row r="81" spans="1:18" s="67" customFormat="1" ht="31.5">
      <c r="A81" s="145">
        <v>60</v>
      </c>
      <c r="B81" s="63" t="s">
        <v>257</v>
      </c>
      <c r="C81" s="2" t="s">
        <v>235</v>
      </c>
      <c r="D81" s="65">
        <v>3.62</v>
      </c>
      <c r="E81" s="78"/>
      <c r="F81" s="65">
        <v>3.62</v>
      </c>
      <c r="G81" s="145" t="s">
        <v>22</v>
      </c>
      <c r="H81" s="145" t="s">
        <v>23</v>
      </c>
      <c r="I81" s="145"/>
      <c r="J81" s="145"/>
      <c r="K81" s="145"/>
      <c r="L81" s="145" t="s">
        <v>258</v>
      </c>
      <c r="M81" s="145" t="s">
        <v>31</v>
      </c>
      <c r="N81" s="7" t="s">
        <v>31</v>
      </c>
      <c r="O81" s="2" t="s">
        <v>331</v>
      </c>
      <c r="R81" s="67" t="s">
        <v>27</v>
      </c>
    </row>
    <row r="82" spans="1:18" s="67" customFormat="1" ht="31.5">
      <c r="A82" s="145">
        <v>61</v>
      </c>
      <c r="B82" s="63" t="s">
        <v>284</v>
      </c>
      <c r="C82" s="2" t="s">
        <v>235</v>
      </c>
      <c r="D82" s="65">
        <v>0.05</v>
      </c>
      <c r="E82" s="69"/>
      <c r="F82" s="65">
        <v>0.05</v>
      </c>
      <c r="G82" s="145" t="s">
        <v>22</v>
      </c>
      <c r="H82" s="145" t="s">
        <v>23</v>
      </c>
      <c r="I82" s="145"/>
      <c r="J82" s="145"/>
      <c r="K82" s="145"/>
      <c r="L82" s="145" t="s">
        <v>285</v>
      </c>
      <c r="M82" s="145"/>
      <c r="N82" s="7"/>
      <c r="O82" s="145" t="s">
        <v>336</v>
      </c>
      <c r="R82" s="5" t="s">
        <v>33</v>
      </c>
    </row>
    <row r="83" spans="1:18" ht="31.5">
      <c r="A83" s="145">
        <v>62</v>
      </c>
      <c r="B83" s="63" t="s">
        <v>286</v>
      </c>
      <c r="C83" s="2" t="s">
        <v>235</v>
      </c>
      <c r="D83" s="65">
        <v>0.09</v>
      </c>
      <c r="E83" s="69"/>
      <c r="F83" s="65">
        <v>0.09</v>
      </c>
      <c r="G83" s="145" t="s">
        <v>22</v>
      </c>
      <c r="H83" s="145" t="s">
        <v>23</v>
      </c>
      <c r="I83" s="145"/>
      <c r="J83" s="145"/>
      <c r="K83" s="145"/>
      <c r="L83" s="145" t="s">
        <v>287</v>
      </c>
      <c r="M83" s="145"/>
      <c r="N83" s="7"/>
      <c r="O83" s="2" t="s">
        <v>337</v>
      </c>
      <c r="R83" s="5" t="s">
        <v>33</v>
      </c>
    </row>
    <row r="84" spans="1:18" ht="15.75">
      <c r="A84" s="70"/>
      <c r="B84" s="63"/>
      <c r="C84" s="2"/>
      <c r="D84" s="72"/>
      <c r="E84" s="72"/>
      <c r="F84" s="72"/>
      <c r="G84" s="145"/>
      <c r="H84" s="145"/>
      <c r="I84" s="145"/>
      <c r="J84" s="145"/>
      <c r="K84" s="145"/>
      <c r="L84" s="145"/>
      <c r="M84" s="145"/>
      <c r="N84" s="7"/>
      <c r="O84" s="145"/>
    </row>
    <row r="85" spans="1:18" ht="15">
      <c r="A85" s="4"/>
      <c r="B85" s="86"/>
      <c r="C85" s="87"/>
      <c r="D85" s="88"/>
      <c r="E85" s="89"/>
      <c r="F85" s="88"/>
      <c r="G85" s="4"/>
      <c r="H85" s="4"/>
      <c r="I85" s="4"/>
      <c r="J85" s="4"/>
      <c r="K85" s="4"/>
      <c r="L85" s="4"/>
      <c r="M85" s="4"/>
      <c r="N85" s="4"/>
      <c r="O85" s="4"/>
    </row>
    <row r="86" spans="1:18" ht="15">
      <c r="A86" s="4"/>
      <c r="B86" s="86"/>
      <c r="C86" s="87"/>
      <c r="D86" s="88"/>
      <c r="E86" s="89"/>
      <c r="F86" s="88"/>
      <c r="G86" s="4"/>
      <c r="H86" s="4"/>
      <c r="I86" s="4"/>
      <c r="J86" s="4"/>
      <c r="K86" s="4"/>
      <c r="L86" s="4"/>
      <c r="M86" s="4"/>
      <c r="N86" s="4"/>
      <c r="O86" s="4"/>
    </row>
    <row r="87" spans="1:18" ht="15">
      <c r="A87" s="4"/>
      <c r="B87" s="86"/>
      <c r="C87" s="87"/>
      <c r="D87" s="88"/>
      <c r="E87" s="89"/>
      <c r="F87" s="88"/>
      <c r="G87" s="4"/>
      <c r="H87" s="4"/>
      <c r="I87" s="4"/>
      <c r="J87" s="4"/>
      <c r="K87" s="4"/>
      <c r="L87" s="4"/>
      <c r="M87" s="4"/>
      <c r="N87" s="4"/>
      <c r="O87" s="4"/>
    </row>
    <row r="88" spans="1:18" ht="15">
      <c r="A88" s="4"/>
      <c r="B88" s="86"/>
      <c r="C88" s="87"/>
      <c r="D88" s="88"/>
      <c r="E88" s="89"/>
      <c r="F88" s="88"/>
      <c r="G88" s="4"/>
      <c r="H88" s="4"/>
      <c r="I88" s="4"/>
      <c r="J88" s="4"/>
      <c r="K88" s="4"/>
      <c r="L88" s="4"/>
      <c r="M88" s="4"/>
      <c r="N88" s="4"/>
      <c r="O88" s="4"/>
    </row>
    <row r="89" spans="1:18" ht="15">
      <c r="A89" s="4"/>
      <c r="B89" s="86"/>
      <c r="C89" s="87"/>
      <c r="D89" s="88"/>
      <c r="E89" s="89"/>
      <c r="F89" s="88"/>
      <c r="G89" s="4"/>
      <c r="H89" s="4"/>
      <c r="I89" s="4"/>
      <c r="J89" s="4"/>
      <c r="K89" s="4"/>
      <c r="L89" s="4"/>
      <c r="M89" s="4"/>
      <c r="N89" s="4"/>
      <c r="O89" s="4"/>
    </row>
    <row r="90" spans="1:18" ht="15">
      <c r="A90" s="4"/>
      <c r="B90" s="86"/>
      <c r="C90" s="87"/>
      <c r="D90" s="88"/>
      <c r="E90" s="89"/>
      <c r="F90" s="88"/>
      <c r="G90" s="4"/>
      <c r="H90" s="4"/>
      <c r="I90" s="4"/>
      <c r="J90" s="4"/>
      <c r="K90" s="4"/>
      <c r="L90" s="4"/>
      <c r="M90" s="4"/>
      <c r="N90" s="4"/>
      <c r="O90" s="4"/>
    </row>
    <row r="91" spans="1:18" ht="15">
      <c r="A91" s="4"/>
      <c r="B91" s="86"/>
      <c r="C91" s="87"/>
      <c r="D91" s="88"/>
      <c r="E91" s="89"/>
      <c r="F91" s="88"/>
      <c r="G91" s="4"/>
      <c r="H91" s="4"/>
      <c r="I91" s="4"/>
      <c r="J91" s="4"/>
      <c r="K91" s="4"/>
      <c r="L91" s="4"/>
      <c r="M91" s="4"/>
      <c r="N91" s="4"/>
      <c r="O91" s="4"/>
    </row>
    <row r="92" spans="1:18" ht="15">
      <c r="A92" s="4"/>
      <c r="B92" s="86"/>
      <c r="C92" s="87"/>
      <c r="D92" s="88"/>
      <c r="E92" s="89"/>
      <c r="F92" s="88"/>
      <c r="G92" s="4"/>
      <c r="H92" s="4"/>
      <c r="I92" s="4"/>
      <c r="J92" s="4"/>
      <c r="K92" s="4"/>
      <c r="L92" s="4"/>
      <c r="M92" s="4"/>
      <c r="N92" s="4"/>
      <c r="O92" s="4"/>
    </row>
    <row r="93" spans="1:18" ht="15">
      <c r="A93" s="4"/>
      <c r="B93" s="86"/>
      <c r="C93" s="87"/>
      <c r="D93" s="88"/>
      <c r="E93" s="89"/>
      <c r="F93" s="88"/>
      <c r="G93" s="4"/>
      <c r="H93" s="4"/>
      <c r="I93" s="4"/>
      <c r="J93" s="4"/>
      <c r="K93" s="4"/>
      <c r="L93" s="4"/>
      <c r="M93" s="4"/>
      <c r="N93" s="4"/>
      <c r="O93" s="4"/>
    </row>
    <row r="94" spans="1:18" ht="15">
      <c r="A94" s="4"/>
      <c r="B94" s="86"/>
      <c r="C94" s="87"/>
      <c r="D94" s="88"/>
      <c r="E94" s="89"/>
      <c r="F94" s="88"/>
      <c r="G94" s="4"/>
      <c r="H94" s="4"/>
      <c r="I94" s="4"/>
      <c r="J94" s="4"/>
      <c r="K94" s="4"/>
      <c r="L94" s="4"/>
      <c r="M94" s="4"/>
      <c r="N94" s="4"/>
      <c r="O94" s="4"/>
    </row>
    <row r="95" spans="1:18" ht="15">
      <c r="A95" s="4"/>
      <c r="B95" s="86"/>
      <c r="C95" s="87"/>
      <c r="D95" s="88"/>
      <c r="E95" s="89"/>
      <c r="F95" s="88"/>
      <c r="G95" s="4"/>
      <c r="H95" s="4"/>
      <c r="I95" s="4"/>
      <c r="J95" s="4"/>
      <c r="K95" s="4"/>
      <c r="L95" s="4"/>
      <c r="M95" s="4"/>
      <c r="N95" s="4"/>
      <c r="O95" s="4"/>
    </row>
    <row r="96" spans="1:18" ht="15">
      <c r="A96" s="4"/>
      <c r="B96" s="86"/>
      <c r="C96" s="87"/>
      <c r="D96" s="88"/>
      <c r="E96" s="89"/>
      <c r="F96" s="88"/>
      <c r="G96" s="4"/>
      <c r="H96" s="4"/>
      <c r="I96" s="4"/>
      <c r="J96" s="4"/>
      <c r="K96" s="4"/>
      <c r="L96" s="4"/>
      <c r="M96" s="4"/>
      <c r="N96" s="4"/>
      <c r="O96" s="4"/>
    </row>
    <row r="97" spans="1:15" ht="15">
      <c r="A97" s="4"/>
      <c r="B97" s="86"/>
      <c r="C97" s="87"/>
      <c r="D97" s="88"/>
      <c r="E97" s="89"/>
      <c r="F97" s="88"/>
      <c r="G97" s="4"/>
      <c r="H97" s="4"/>
      <c r="I97" s="4"/>
      <c r="J97" s="4"/>
      <c r="K97" s="4"/>
      <c r="L97" s="4"/>
      <c r="M97" s="4"/>
      <c r="N97" s="4"/>
      <c r="O97" s="4"/>
    </row>
    <row r="98" spans="1:15" ht="15">
      <c r="A98" s="4"/>
      <c r="B98" s="86"/>
      <c r="C98" s="87"/>
      <c r="D98" s="88"/>
      <c r="E98" s="89"/>
      <c r="F98" s="88"/>
      <c r="G98" s="4"/>
      <c r="H98" s="4"/>
      <c r="I98" s="4"/>
      <c r="J98" s="4"/>
      <c r="K98" s="4"/>
      <c r="L98" s="4"/>
      <c r="M98" s="4"/>
      <c r="N98" s="4"/>
      <c r="O98" s="4"/>
    </row>
    <row r="99" spans="1:15" ht="15">
      <c r="A99" s="4"/>
      <c r="B99" s="86"/>
      <c r="C99" s="87"/>
      <c r="D99" s="88"/>
      <c r="E99" s="89"/>
      <c r="F99" s="88"/>
      <c r="G99" s="4"/>
      <c r="H99" s="4"/>
      <c r="I99" s="4"/>
      <c r="J99" s="4"/>
      <c r="K99" s="4"/>
      <c r="L99" s="4"/>
      <c r="M99" s="4"/>
      <c r="N99" s="4"/>
      <c r="O99" s="4"/>
    </row>
    <row r="100" spans="1:15" ht="15">
      <c r="A100" s="4"/>
      <c r="B100" s="86"/>
      <c r="C100" s="87"/>
      <c r="D100" s="88"/>
      <c r="E100" s="89"/>
      <c r="F100" s="88"/>
      <c r="G100" s="4"/>
      <c r="H100" s="4"/>
      <c r="I100" s="4"/>
      <c r="J100" s="4"/>
      <c r="K100" s="4"/>
      <c r="L100" s="4"/>
      <c r="M100" s="4"/>
      <c r="N100" s="4"/>
      <c r="O100" s="4"/>
    </row>
    <row r="101" spans="1:15" ht="15">
      <c r="A101" s="4"/>
      <c r="B101" s="86"/>
      <c r="C101" s="87"/>
      <c r="D101" s="88"/>
      <c r="E101" s="89"/>
      <c r="F101" s="88"/>
      <c r="G101" s="4"/>
      <c r="H101" s="4"/>
      <c r="I101" s="4"/>
      <c r="J101" s="4"/>
      <c r="K101" s="4"/>
      <c r="L101" s="4"/>
      <c r="M101" s="4"/>
      <c r="N101" s="4"/>
      <c r="O101" s="4"/>
    </row>
    <row r="102" spans="1:15" ht="16.5" customHeight="1">
      <c r="A102" s="4"/>
      <c r="B102" s="86"/>
      <c r="C102" s="87"/>
      <c r="D102" s="88"/>
      <c r="E102" s="89"/>
      <c r="F102" s="88"/>
      <c r="G102" s="4"/>
      <c r="H102" s="4"/>
      <c r="I102" s="4"/>
      <c r="J102" s="4"/>
      <c r="K102" s="4"/>
      <c r="L102" s="4"/>
      <c r="M102" s="4"/>
      <c r="N102" s="4"/>
      <c r="O102" s="4"/>
    </row>
    <row r="103" spans="1:15" ht="15">
      <c r="A103" s="4"/>
      <c r="B103" s="86"/>
      <c r="C103" s="87"/>
      <c r="D103" s="88"/>
      <c r="E103" s="89"/>
      <c r="F103" s="88"/>
      <c r="G103" s="4"/>
      <c r="H103" s="4"/>
      <c r="I103" s="4"/>
      <c r="J103" s="4"/>
      <c r="K103" s="4"/>
      <c r="L103" s="4"/>
      <c r="M103" s="4"/>
      <c r="N103" s="4"/>
      <c r="O103" s="4"/>
    </row>
    <row r="104" spans="1:15" ht="15">
      <c r="A104" s="4"/>
      <c r="B104" s="86"/>
      <c r="C104" s="87"/>
      <c r="D104" s="88"/>
      <c r="E104" s="89"/>
      <c r="F104" s="88"/>
      <c r="G104" s="4"/>
      <c r="H104" s="4"/>
      <c r="I104" s="4"/>
      <c r="J104" s="4"/>
      <c r="K104" s="4"/>
      <c r="L104" s="4"/>
      <c r="M104" s="4"/>
      <c r="N104" s="4"/>
      <c r="O104" s="4"/>
    </row>
    <row r="105" spans="1:15" ht="15">
      <c r="A105" s="4"/>
      <c r="B105" s="86"/>
      <c r="C105" s="87"/>
      <c r="D105" s="88"/>
      <c r="E105" s="89"/>
      <c r="F105" s="88"/>
      <c r="G105" s="4"/>
      <c r="H105" s="4"/>
      <c r="I105" s="4"/>
      <c r="J105" s="4"/>
      <c r="K105" s="4"/>
      <c r="L105" s="4"/>
      <c r="M105" s="4"/>
      <c r="N105" s="4"/>
      <c r="O105" s="4"/>
    </row>
    <row r="106" spans="1:15" ht="15">
      <c r="A106" s="4"/>
      <c r="B106" s="86"/>
      <c r="C106" s="87"/>
      <c r="D106" s="88"/>
      <c r="E106" s="89"/>
      <c r="F106" s="88"/>
      <c r="G106" s="4"/>
      <c r="H106" s="4"/>
      <c r="I106" s="4"/>
      <c r="J106" s="4"/>
      <c r="K106" s="4"/>
      <c r="L106" s="4"/>
      <c r="M106" s="4"/>
      <c r="N106" s="4"/>
      <c r="O106" s="4"/>
    </row>
    <row r="107" spans="1:15" ht="15">
      <c r="A107" s="4"/>
      <c r="B107" s="86"/>
      <c r="C107" s="87"/>
      <c r="D107" s="88"/>
      <c r="E107" s="89"/>
      <c r="F107" s="88"/>
      <c r="G107" s="4"/>
      <c r="H107" s="4"/>
      <c r="I107" s="4"/>
      <c r="J107" s="4"/>
      <c r="K107" s="4"/>
      <c r="L107" s="4"/>
      <c r="M107" s="4"/>
      <c r="N107" s="4"/>
      <c r="O107" s="4"/>
    </row>
    <row r="108" spans="1:15" ht="15">
      <c r="A108" s="4"/>
      <c r="B108" s="86"/>
      <c r="C108" s="87"/>
      <c r="D108" s="88"/>
      <c r="E108" s="89"/>
      <c r="F108" s="88"/>
      <c r="G108" s="4"/>
      <c r="H108" s="4"/>
      <c r="I108" s="4"/>
      <c r="J108" s="4"/>
      <c r="K108" s="4"/>
      <c r="L108" s="4"/>
      <c r="M108" s="4"/>
      <c r="N108" s="4"/>
      <c r="O108" s="4"/>
    </row>
    <row r="109" spans="1:15" ht="15">
      <c r="A109" s="4"/>
      <c r="B109" s="86"/>
      <c r="C109" s="87"/>
      <c r="D109" s="88"/>
      <c r="E109" s="89"/>
      <c r="F109" s="88"/>
      <c r="G109" s="4"/>
      <c r="H109" s="4"/>
      <c r="I109" s="4"/>
      <c r="J109" s="4"/>
      <c r="K109" s="4"/>
      <c r="L109" s="4"/>
      <c r="M109" s="4"/>
      <c r="N109" s="4"/>
      <c r="O109" s="4"/>
    </row>
    <row r="110" spans="1:15" ht="15">
      <c r="A110" s="4"/>
      <c r="B110" s="86"/>
      <c r="C110" s="87"/>
      <c r="D110" s="88"/>
      <c r="E110" s="89"/>
      <c r="F110" s="88"/>
      <c r="G110" s="4"/>
      <c r="H110" s="4"/>
      <c r="I110" s="4"/>
      <c r="J110" s="4"/>
      <c r="K110" s="4"/>
      <c r="L110" s="4"/>
      <c r="M110" s="4"/>
      <c r="N110" s="4"/>
      <c r="O110" s="4"/>
    </row>
    <row r="111" spans="1:15" ht="15">
      <c r="A111" s="4"/>
      <c r="B111" s="86"/>
      <c r="C111" s="87"/>
      <c r="D111" s="88"/>
      <c r="E111" s="89"/>
      <c r="F111" s="88"/>
      <c r="G111" s="4"/>
      <c r="H111" s="4"/>
      <c r="I111" s="4"/>
      <c r="J111" s="4"/>
      <c r="K111" s="4"/>
      <c r="L111" s="4"/>
      <c r="M111" s="4"/>
      <c r="N111" s="4"/>
      <c r="O111" s="4"/>
    </row>
    <row r="112" spans="1:15" ht="15">
      <c r="A112" s="4"/>
      <c r="B112" s="86"/>
      <c r="C112" s="87"/>
      <c r="D112" s="88"/>
      <c r="E112" s="89"/>
      <c r="F112" s="88"/>
      <c r="G112" s="4"/>
      <c r="H112" s="4"/>
      <c r="I112" s="4"/>
      <c r="J112" s="4"/>
      <c r="K112" s="4"/>
      <c r="L112" s="4"/>
      <c r="M112" s="4"/>
      <c r="N112" s="4"/>
      <c r="O112" s="4"/>
    </row>
    <row r="113" spans="1:15" ht="15">
      <c r="A113" s="4"/>
      <c r="B113" s="86"/>
      <c r="C113" s="87"/>
      <c r="D113" s="88"/>
      <c r="E113" s="89"/>
      <c r="F113" s="88"/>
      <c r="G113" s="4"/>
      <c r="H113" s="4"/>
      <c r="I113" s="4"/>
      <c r="J113" s="4"/>
      <c r="K113" s="4"/>
      <c r="L113" s="4"/>
      <c r="M113" s="4"/>
      <c r="N113" s="4"/>
      <c r="O113" s="4"/>
    </row>
    <row r="114" spans="1:15" ht="15">
      <c r="A114" s="4"/>
      <c r="B114" s="86"/>
      <c r="C114" s="87"/>
      <c r="D114" s="88"/>
      <c r="E114" s="89"/>
      <c r="F114" s="88"/>
      <c r="G114" s="4"/>
      <c r="H114" s="4"/>
      <c r="I114" s="4"/>
      <c r="J114" s="4"/>
      <c r="K114" s="4"/>
      <c r="L114" s="4"/>
      <c r="M114" s="4"/>
      <c r="N114" s="4"/>
      <c r="O114" s="4"/>
    </row>
    <row r="115" spans="1:15" s="67" customFormat="1" ht="15">
      <c r="A115" s="87"/>
      <c r="C115" s="87"/>
      <c r="D115" s="90"/>
      <c r="E115" s="90"/>
      <c r="F115" s="90"/>
      <c r="G115" s="91"/>
      <c r="H115" s="4"/>
      <c r="I115" s="4"/>
      <c r="J115" s="4"/>
      <c r="K115" s="4"/>
      <c r="L115" s="4"/>
      <c r="M115" s="4"/>
      <c r="N115" s="4"/>
      <c r="O115" s="4"/>
    </row>
    <row r="116" spans="1:15" s="67" customFormat="1" ht="15">
      <c r="A116" s="87"/>
      <c r="C116" s="87"/>
      <c r="D116" s="90"/>
      <c r="E116" s="90"/>
      <c r="F116" s="90"/>
      <c r="G116" s="91"/>
      <c r="H116" s="4"/>
      <c r="I116" s="4"/>
      <c r="J116" s="4"/>
      <c r="K116" s="4"/>
      <c r="L116" s="4"/>
      <c r="M116" s="4"/>
      <c r="N116" s="4"/>
      <c r="O116" s="4"/>
    </row>
    <row r="117" spans="1:15" ht="15"/>
  </sheetData>
  <mergeCells count="17">
    <mergeCell ref="B5:I5"/>
    <mergeCell ref="I2:I3"/>
    <mergeCell ref="J2:J3"/>
    <mergeCell ref="B8:G8"/>
    <mergeCell ref="O38:O39"/>
    <mergeCell ref="A1:O1"/>
    <mergeCell ref="A2:A3"/>
    <mergeCell ref="B2:B3"/>
    <mergeCell ref="C2:C3"/>
    <mergeCell ref="D2:F2"/>
    <mergeCell ref="G2:G3"/>
    <mergeCell ref="H2:H3"/>
    <mergeCell ref="K2:K3"/>
    <mergeCell ref="L2:L4"/>
    <mergeCell ref="M2:M3"/>
    <mergeCell ref="N2:N3"/>
    <mergeCell ref="O2:O3"/>
  </mergeCells>
  <printOptions horizontalCentered="1"/>
  <pageMargins left="0" right="0" top="0.25" bottom="0" header="0" footer="0"/>
  <pageSetup paperSize="9" scale="90" orientation="landscape" r:id="rId1"/>
  <headerFoot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624"/>
  <sheetViews>
    <sheetView view="pageBreakPreview" zoomScale="90" zoomScaleNormal="90" zoomScaleSheetLayoutView="90" workbookViewId="0">
      <pane xSplit="3" ySplit="3" topLeftCell="D589" activePane="bottomRight" state="frozen"/>
      <selection pane="topRight" activeCell="D1" sqref="D1"/>
      <selection pane="bottomLeft" activeCell="A4" sqref="A4"/>
      <selection pane="bottomRight" activeCell="G589" sqref="G589"/>
    </sheetView>
  </sheetViews>
  <sheetFormatPr defaultColWidth="9.140625" defaultRowHeight="5.65" customHeight="1"/>
  <cols>
    <col min="1" max="1" width="6.7109375" style="11" customWidth="1"/>
    <col min="2" max="2" width="35.85546875" style="11" customWidth="1"/>
    <col min="3" max="3" width="6.7109375" style="61" customWidth="1"/>
    <col min="4" max="4" width="9.28515625" style="62" customWidth="1"/>
    <col min="5" max="5" width="7.42578125" style="11" customWidth="1"/>
    <col min="6" max="6" width="7.28515625" style="62" customWidth="1"/>
    <col min="7" max="7" width="17.28515625" style="11" customWidth="1"/>
    <col min="8" max="8" width="16.28515625" style="11" customWidth="1"/>
    <col min="9" max="9" width="16" style="11" customWidth="1"/>
    <col min="10" max="10" width="19.28515625" style="11" customWidth="1"/>
    <col min="11" max="11" width="11.28515625" style="11" hidden="1" customWidth="1"/>
    <col min="12" max="12" width="7.140625" style="11" hidden="1" customWidth="1"/>
    <col min="13" max="13" width="13.5703125" style="11" hidden="1" customWidth="1"/>
    <col min="14" max="14" width="11.28515625" style="11" hidden="1" customWidth="1"/>
    <col min="15" max="15" width="26.42578125" style="11" customWidth="1"/>
    <col min="16" max="16" width="30" style="11" customWidth="1"/>
    <col min="17" max="17" width="22.28515625" style="11" customWidth="1"/>
    <col min="18" max="20" width="9.140625" style="11" customWidth="1"/>
    <col min="21" max="21" width="31.28515625" style="11" customWidth="1"/>
    <col min="22" max="16384" width="9.140625" style="11"/>
  </cols>
  <sheetData>
    <row r="1" spans="1:20" ht="56.25" customHeight="1">
      <c r="A1" s="251" t="s">
        <v>1621</v>
      </c>
      <c r="B1" s="251"/>
      <c r="C1" s="251"/>
      <c r="D1" s="251"/>
      <c r="E1" s="251"/>
      <c r="F1" s="251"/>
      <c r="G1" s="251"/>
      <c r="H1" s="251"/>
      <c r="I1" s="251"/>
      <c r="J1" s="251"/>
      <c r="K1" s="251"/>
      <c r="L1" s="251"/>
      <c r="M1" s="251"/>
      <c r="N1" s="251"/>
      <c r="O1" s="252"/>
      <c r="P1" s="9"/>
      <c r="Q1" s="10" t="s">
        <v>1</v>
      </c>
    </row>
    <row r="2" spans="1:20" s="12" customFormat="1" ht="15.75" customHeight="1">
      <c r="A2" s="244" t="s">
        <v>2</v>
      </c>
      <c r="B2" s="244" t="s">
        <v>3</v>
      </c>
      <c r="C2" s="244" t="s">
        <v>4</v>
      </c>
      <c r="D2" s="244" t="s">
        <v>5</v>
      </c>
      <c r="E2" s="244"/>
      <c r="F2" s="244"/>
      <c r="G2" s="244" t="s">
        <v>6</v>
      </c>
      <c r="H2" s="244" t="s">
        <v>7</v>
      </c>
      <c r="I2" s="249" t="s">
        <v>349</v>
      </c>
      <c r="J2" s="249" t="s">
        <v>9</v>
      </c>
      <c r="K2" s="244" t="s">
        <v>10</v>
      </c>
      <c r="L2" s="244" t="s">
        <v>11</v>
      </c>
      <c r="M2" s="244" t="s">
        <v>12</v>
      </c>
      <c r="N2" s="253" t="s">
        <v>13</v>
      </c>
      <c r="O2" s="242" t="s">
        <v>10</v>
      </c>
    </row>
    <row r="3" spans="1:20" s="12" customFormat="1" ht="31.5">
      <c r="A3" s="244"/>
      <c r="B3" s="244"/>
      <c r="C3" s="244"/>
      <c r="D3" s="96" t="s">
        <v>14</v>
      </c>
      <c r="E3" s="151" t="s">
        <v>15</v>
      </c>
      <c r="F3" s="96" t="s">
        <v>16</v>
      </c>
      <c r="G3" s="244"/>
      <c r="H3" s="244"/>
      <c r="I3" s="250"/>
      <c r="J3" s="250"/>
      <c r="K3" s="244"/>
      <c r="L3" s="244"/>
      <c r="M3" s="244"/>
      <c r="N3" s="253"/>
      <c r="O3" s="243"/>
      <c r="R3" s="12" t="s">
        <v>17</v>
      </c>
      <c r="S3" s="12" t="s">
        <v>18</v>
      </c>
      <c r="T3" s="12" t="s">
        <v>18</v>
      </c>
    </row>
    <row r="4" spans="1:20" s="16" customFormat="1" ht="28.5" customHeight="1">
      <c r="A4" s="13">
        <v>-1</v>
      </c>
      <c r="B4" s="13">
        <v>-2</v>
      </c>
      <c r="C4" s="14"/>
      <c r="D4" s="15" t="s">
        <v>19</v>
      </c>
      <c r="E4" s="13">
        <v>-4</v>
      </c>
      <c r="F4" s="13">
        <v>-5</v>
      </c>
      <c r="G4" s="13">
        <v>-6</v>
      </c>
      <c r="H4" s="13">
        <v>-7</v>
      </c>
      <c r="I4" s="13">
        <v>-8</v>
      </c>
      <c r="J4" s="13">
        <v>-9</v>
      </c>
      <c r="K4" s="13"/>
      <c r="L4" s="244"/>
      <c r="M4" s="151"/>
      <c r="N4" s="152"/>
      <c r="O4" s="13">
        <v>-10</v>
      </c>
    </row>
    <row r="5" spans="1:20" s="16" customFormat="1" ht="28.5" customHeight="1">
      <c r="A5" s="13"/>
      <c r="B5" s="246" t="s">
        <v>345</v>
      </c>
      <c r="C5" s="247"/>
      <c r="D5" s="247"/>
      <c r="E5" s="247"/>
      <c r="F5" s="247"/>
      <c r="G5" s="247"/>
      <c r="H5" s="247"/>
      <c r="I5" s="248"/>
      <c r="J5" s="153"/>
      <c r="K5" s="13"/>
      <c r="L5" s="151"/>
      <c r="M5" s="151"/>
      <c r="N5" s="152"/>
      <c r="O5" s="151"/>
    </row>
    <row r="6" spans="1:20" s="16" customFormat="1" ht="28.5" customHeight="1">
      <c r="A6" s="154" t="s">
        <v>1422</v>
      </c>
      <c r="B6" s="246" t="s">
        <v>346</v>
      </c>
      <c r="C6" s="247"/>
      <c r="D6" s="247"/>
      <c r="E6" s="247"/>
      <c r="F6" s="247"/>
      <c r="G6" s="247"/>
      <c r="H6" s="247"/>
      <c r="I6" s="248"/>
      <c r="J6" s="153"/>
      <c r="K6" s="13"/>
      <c r="L6" s="151"/>
      <c r="M6" s="151"/>
      <c r="N6" s="152"/>
      <c r="O6" s="151"/>
    </row>
    <row r="7" spans="1:20" s="16" customFormat="1" ht="28.5" customHeight="1">
      <c r="A7" s="13"/>
      <c r="B7" s="155" t="s">
        <v>347</v>
      </c>
      <c r="C7" s="155"/>
      <c r="D7" s="155"/>
      <c r="E7" s="155"/>
      <c r="F7" s="155"/>
      <c r="G7" s="155"/>
      <c r="H7" s="155"/>
      <c r="I7" s="155"/>
      <c r="J7" s="155"/>
      <c r="K7" s="155"/>
      <c r="L7" s="155"/>
      <c r="M7" s="155"/>
      <c r="N7" s="155"/>
      <c r="O7" s="155"/>
    </row>
    <row r="8" spans="1:20" ht="31.5">
      <c r="A8" s="13">
        <v>1</v>
      </c>
      <c r="B8" s="17" t="s">
        <v>20</v>
      </c>
      <c r="C8" s="14" t="s">
        <v>21</v>
      </c>
      <c r="D8" s="15">
        <v>30</v>
      </c>
      <c r="E8" s="15"/>
      <c r="F8" s="15">
        <v>30</v>
      </c>
      <c r="G8" s="146" t="s">
        <v>22</v>
      </c>
      <c r="H8" s="146" t="s">
        <v>23</v>
      </c>
      <c r="I8" s="18" t="s">
        <v>24</v>
      </c>
      <c r="J8" s="146"/>
      <c r="K8" s="146"/>
      <c r="L8" s="146" t="s">
        <v>25</v>
      </c>
      <c r="M8" s="146" t="s">
        <v>26</v>
      </c>
      <c r="N8" s="19" t="s">
        <v>26</v>
      </c>
      <c r="O8" s="146" t="s">
        <v>318</v>
      </c>
      <c r="P8" s="20"/>
      <c r="R8" s="11" t="s">
        <v>27</v>
      </c>
    </row>
    <row r="9" spans="1:20" ht="31.5">
      <c r="A9" s="13">
        <v>2</v>
      </c>
      <c r="B9" s="17" t="s">
        <v>20</v>
      </c>
      <c r="C9" s="14" t="s">
        <v>21</v>
      </c>
      <c r="D9" s="15">
        <v>3</v>
      </c>
      <c r="E9" s="15"/>
      <c r="F9" s="15">
        <v>3</v>
      </c>
      <c r="G9" s="50" t="s">
        <v>348</v>
      </c>
      <c r="H9" s="146" t="s">
        <v>23</v>
      </c>
      <c r="I9" s="18" t="s">
        <v>24</v>
      </c>
      <c r="J9" s="146"/>
      <c r="K9" s="146"/>
      <c r="L9" s="146"/>
      <c r="M9" s="146"/>
      <c r="N9" s="19"/>
      <c r="O9" s="146" t="s">
        <v>318</v>
      </c>
      <c r="P9" s="94"/>
    </row>
    <row r="10" spans="1:20" ht="47.25">
      <c r="A10" s="13">
        <v>3</v>
      </c>
      <c r="B10" s="17" t="s">
        <v>20</v>
      </c>
      <c r="C10" s="14" t="s">
        <v>21</v>
      </c>
      <c r="D10" s="15">
        <v>43</v>
      </c>
      <c r="E10" s="15"/>
      <c r="F10" s="15">
        <v>43</v>
      </c>
      <c r="G10" s="146" t="s">
        <v>350</v>
      </c>
      <c r="H10" s="146"/>
      <c r="I10" s="18" t="s">
        <v>24</v>
      </c>
      <c r="J10" s="146" t="s">
        <v>353</v>
      </c>
      <c r="K10" s="146"/>
      <c r="L10" s="146"/>
      <c r="M10" s="146"/>
      <c r="N10" s="19"/>
      <c r="O10" s="146" t="s">
        <v>1428</v>
      </c>
      <c r="P10" s="94"/>
    </row>
    <row r="11" spans="1:20" s="12" customFormat="1" ht="15.75">
      <c r="A11" s="154"/>
      <c r="B11" s="95" t="s">
        <v>351</v>
      </c>
      <c r="C11" s="151"/>
      <c r="D11" s="96"/>
      <c r="E11" s="96"/>
      <c r="F11" s="96"/>
      <c r="G11" s="146"/>
      <c r="H11" s="97"/>
      <c r="I11" s="98"/>
      <c r="J11" s="97"/>
      <c r="K11" s="97"/>
      <c r="L11" s="97"/>
      <c r="M11" s="97"/>
      <c r="N11" s="99"/>
      <c r="O11" s="146"/>
      <c r="P11" s="100"/>
    </row>
    <row r="12" spans="1:20" ht="47.25">
      <c r="A12" s="13">
        <v>1</v>
      </c>
      <c r="B12" s="17" t="s">
        <v>351</v>
      </c>
      <c r="C12" s="14" t="s">
        <v>45</v>
      </c>
      <c r="D12" s="15">
        <v>418</v>
      </c>
      <c r="E12" s="15"/>
      <c r="F12" s="15">
        <v>418</v>
      </c>
      <c r="G12" s="146" t="s">
        <v>350</v>
      </c>
      <c r="H12" s="146"/>
      <c r="I12" s="18" t="s">
        <v>352</v>
      </c>
      <c r="J12" s="146" t="s">
        <v>353</v>
      </c>
      <c r="K12" s="146"/>
      <c r="L12" s="146"/>
      <c r="M12" s="146"/>
      <c r="N12" s="19"/>
      <c r="O12" s="146" t="s">
        <v>1428</v>
      </c>
      <c r="P12" s="94"/>
    </row>
    <row r="13" spans="1:20" ht="15.75">
      <c r="A13" s="13"/>
      <c r="B13" s="95" t="s">
        <v>354</v>
      </c>
      <c r="C13" s="14"/>
      <c r="D13" s="15"/>
      <c r="E13" s="15"/>
      <c r="F13" s="15"/>
      <c r="G13" s="146"/>
      <c r="H13" s="146"/>
      <c r="I13" s="18"/>
      <c r="J13" s="146"/>
      <c r="K13" s="146"/>
      <c r="L13" s="146"/>
      <c r="M13" s="146"/>
      <c r="N13" s="19"/>
      <c r="O13" s="146"/>
      <c r="P13" s="94"/>
    </row>
    <row r="14" spans="1:20" ht="81.75" customHeight="1">
      <c r="A14" s="13">
        <v>1</v>
      </c>
      <c r="B14" s="156" t="s">
        <v>355</v>
      </c>
      <c r="C14" s="146" t="s">
        <v>80</v>
      </c>
      <c r="D14" s="23">
        <v>81</v>
      </c>
      <c r="E14" s="104"/>
      <c r="F14" s="23">
        <f>D14-E14</f>
        <v>81</v>
      </c>
      <c r="G14" s="146" t="s">
        <v>356</v>
      </c>
      <c r="H14" s="146" t="s">
        <v>357</v>
      </c>
      <c r="I14" s="157"/>
      <c r="J14" s="157" t="s">
        <v>358</v>
      </c>
      <c r="K14" s="146"/>
      <c r="L14" s="146"/>
      <c r="M14" s="146"/>
      <c r="N14" s="19"/>
      <c r="O14" s="146" t="s">
        <v>318</v>
      </c>
      <c r="P14" s="94"/>
    </row>
    <row r="15" spans="1:20" ht="57.75" customHeight="1">
      <c r="A15" s="13">
        <v>2</v>
      </c>
      <c r="B15" s="158" t="s">
        <v>362</v>
      </c>
      <c r="C15" s="146" t="s">
        <v>80</v>
      </c>
      <c r="D15" s="24">
        <v>81.56</v>
      </c>
      <c r="E15" s="24"/>
      <c r="F15" s="23">
        <f>D15-E15</f>
        <v>81.56</v>
      </c>
      <c r="G15" s="24" t="s">
        <v>363</v>
      </c>
      <c r="H15" s="24" t="s">
        <v>86</v>
      </c>
      <c r="I15" s="24" t="s">
        <v>361</v>
      </c>
      <c r="J15" s="24" t="s">
        <v>364</v>
      </c>
      <c r="K15" s="146"/>
      <c r="L15" s="146"/>
      <c r="M15" s="146"/>
      <c r="N15" s="19"/>
      <c r="O15" s="146" t="s">
        <v>318</v>
      </c>
      <c r="P15" s="94"/>
    </row>
    <row r="16" spans="1:20" ht="141" customHeight="1">
      <c r="A16" s="13">
        <v>3</v>
      </c>
      <c r="B16" s="158" t="s">
        <v>1425</v>
      </c>
      <c r="C16" s="146" t="s">
        <v>80</v>
      </c>
      <c r="D16" s="24" t="s">
        <v>1426</v>
      </c>
      <c r="E16" s="24"/>
      <c r="F16" s="23" t="s">
        <v>1426</v>
      </c>
      <c r="G16" s="24" t="s">
        <v>1429</v>
      </c>
      <c r="H16" s="24" t="s">
        <v>1427</v>
      </c>
      <c r="I16" s="24"/>
      <c r="J16" s="24" t="s">
        <v>353</v>
      </c>
      <c r="K16" s="146"/>
      <c r="L16" s="146"/>
      <c r="M16" s="146"/>
      <c r="N16" s="19"/>
      <c r="O16" s="146" t="s">
        <v>1428</v>
      </c>
      <c r="P16" s="94"/>
    </row>
    <row r="17" spans="1:18" ht="63">
      <c r="A17" s="13">
        <v>4</v>
      </c>
      <c r="B17" s="158" t="s">
        <v>365</v>
      </c>
      <c r="C17" s="146" t="s">
        <v>80</v>
      </c>
      <c r="D17" s="24">
        <v>75</v>
      </c>
      <c r="E17" s="24"/>
      <c r="F17" s="23">
        <v>75</v>
      </c>
      <c r="G17" s="24" t="s">
        <v>366</v>
      </c>
      <c r="H17" s="24" t="s">
        <v>357</v>
      </c>
      <c r="I17" s="159"/>
      <c r="J17" s="24"/>
      <c r="K17" s="146"/>
      <c r="L17" s="146"/>
      <c r="M17" s="146"/>
      <c r="N17" s="19"/>
      <c r="O17" s="146"/>
      <c r="P17" s="94"/>
    </row>
    <row r="18" spans="1:18" ht="15.75">
      <c r="A18" s="13"/>
      <c r="B18" s="160" t="s">
        <v>367</v>
      </c>
      <c r="C18" s="97"/>
      <c r="D18" s="161"/>
      <c r="E18" s="161"/>
      <c r="F18" s="162"/>
      <c r="G18" s="24"/>
      <c r="H18" s="161"/>
      <c r="I18" s="163"/>
      <c r="J18" s="161"/>
      <c r="K18" s="146"/>
      <c r="L18" s="146"/>
      <c r="M18" s="146"/>
      <c r="N18" s="19"/>
      <c r="O18" s="146"/>
      <c r="P18" s="94"/>
    </row>
    <row r="19" spans="1:18" ht="78.75">
      <c r="A19" s="13">
        <v>1</v>
      </c>
      <c r="B19" s="156" t="s">
        <v>368</v>
      </c>
      <c r="C19" s="146" t="s">
        <v>209</v>
      </c>
      <c r="D19" s="164">
        <v>3.11</v>
      </c>
      <c r="E19" s="165"/>
      <c r="F19" s="23">
        <f t="shared" ref="F19" si="0">D19-E19</f>
        <v>3.11</v>
      </c>
      <c r="G19" s="40" t="s">
        <v>369</v>
      </c>
      <c r="H19" s="104" t="s">
        <v>86</v>
      </c>
      <c r="I19" s="159"/>
      <c r="J19" s="24"/>
      <c r="K19" s="146"/>
      <c r="L19" s="146"/>
      <c r="M19" s="146"/>
      <c r="N19" s="19"/>
      <c r="O19" s="146"/>
      <c r="P19" s="94"/>
    </row>
    <row r="20" spans="1:18" ht="110.25">
      <c r="A20" s="13">
        <v>2</v>
      </c>
      <c r="B20" s="166" t="s">
        <v>370</v>
      </c>
      <c r="C20" s="146" t="s">
        <v>209</v>
      </c>
      <c r="D20" s="164">
        <v>1.3</v>
      </c>
      <c r="E20" s="24"/>
      <c r="F20" s="164">
        <v>1.3</v>
      </c>
      <c r="G20" s="40" t="s">
        <v>371</v>
      </c>
      <c r="H20" s="104" t="s">
        <v>86</v>
      </c>
      <c r="I20" s="157" t="s">
        <v>372</v>
      </c>
      <c r="J20" s="157" t="s">
        <v>373</v>
      </c>
      <c r="K20" s="146"/>
      <c r="L20" s="146"/>
      <c r="M20" s="146"/>
      <c r="N20" s="19"/>
      <c r="O20" s="146"/>
      <c r="P20" s="94"/>
    </row>
    <row r="21" spans="1:18" ht="31.5">
      <c r="A21" s="13"/>
      <c r="B21" s="160" t="s">
        <v>374</v>
      </c>
      <c r="C21" s="146"/>
      <c r="D21" s="164"/>
      <c r="E21" s="24"/>
      <c r="F21" s="164"/>
      <c r="G21" s="40"/>
      <c r="H21" s="104"/>
      <c r="I21" s="167"/>
      <c r="J21" s="157"/>
      <c r="K21" s="146"/>
      <c r="L21" s="146"/>
      <c r="M21" s="146"/>
      <c r="N21" s="19"/>
      <c r="O21" s="146"/>
      <c r="P21" s="94"/>
    </row>
    <row r="22" spans="1:18" ht="63">
      <c r="A22" s="13">
        <v>1</v>
      </c>
      <c r="B22" s="166" t="s">
        <v>375</v>
      </c>
      <c r="C22" s="146" t="s">
        <v>376</v>
      </c>
      <c r="D22" s="164">
        <v>1.5</v>
      </c>
      <c r="E22" s="24"/>
      <c r="F22" s="164">
        <v>1.5</v>
      </c>
      <c r="G22" s="40" t="s">
        <v>350</v>
      </c>
      <c r="H22" s="146" t="s">
        <v>23</v>
      </c>
      <c r="I22" s="167"/>
      <c r="J22" s="157" t="s">
        <v>377</v>
      </c>
      <c r="K22" s="146"/>
      <c r="L22" s="146"/>
      <c r="M22" s="146"/>
      <c r="N22" s="19"/>
      <c r="O22" s="146"/>
      <c r="P22" s="94"/>
    </row>
    <row r="23" spans="1:18" ht="15.75">
      <c r="A23" s="154" t="s">
        <v>1423</v>
      </c>
      <c r="B23" s="245" t="s">
        <v>378</v>
      </c>
      <c r="C23" s="245"/>
      <c r="D23" s="245"/>
      <c r="E23" s="245"/>
      <c r="F23" s="245"/>
      <c r="G23" s="245"/>
      <c r="H23" s="146"/>
      <c r="I23" s="18"/>
      <c r="J23" s="146"/>
      <c r="K23" s="146"/>
      <c r="L23" s="146"/>
      <c r="M23" s="146"/>
      <c r="N23" s="19"/>
      <c r="O23" s="146"/>
      <c r="P23" s="94"/>
    </row>
    <row r="24" spans="1:18" ht="15.75">
      <c r="A24" s="13"/>
      <c r="B24" s="95" t="s">
        <v>379</v>
      </c>
      <c r="C24" s="168"/>
      <c r="D24" s="168"/>
      <c r="E24" s="168"/>
      <c r="F24" s="168"/>
      <c r="G24" s="168"/>
      <c r="H24" s="146"/>
      <c r="I24" s="18"/>
      <c r="J24" s="146"/>
      <c r="K24" s="146"/>
      <c r="L24" s="146"/>
      <c r="M24" s="146"/>
      <c r="N24" s="19"/>
      <c r="O24" s="146"/>
      <c r="P24" s="94"/>
    </row>
    <row r="25" spans="1:18" ht="47.25">
      <c r="A25" s="13">
        <v>1</v>
      </c>
      <c r="B25" s="169" t="s">
        <v>380</v>
      </c>
      <c r="C25" s="169" t="s">
        <v>381</v>
      </c>
      <c r="D25" s="15">
        <v>9.9</v>
      </c>
      <c r="E25" s="15">
        <v>1.36</v>
      </c>
      <c r="F25" s="15">
        <v>8.5399999999999991</v>
      </c>
      <c r="G25" s="169" t="s">
        <v>382</v>
      </c>
      <c r="H25" s="146" t="s">
        <v>23</v>
      </c>
      <c r="I25" s="18" t="s">
        <v>51</v>
      </c>
      <c r="J25" s="146"/>
      <c r="K25" s="146"/>
      <c r="L25" s="146" t="s">
        <v>383</v>
      </c>
      <c r="M25" s="146" t="s">
        <v>384</v>
      </c>
      <c r="N25" s="19" t="s">
        <v>385</v>
      </c>
      <c r="O25" s="146" t="s">
        <v>386</v>
      </c>
      <c r="P25" s="94"/>
    </row>
    <row r="26" spans="1:18" ht="47.25">
      <c r="A26" s="13">
        <v>2</v>
      </c>
      <c r="B26" s="169" t="s">
        <v>380</v>
      </c>
      <c r="C26" s="169" t="s">
        <v>381</v>
      </c>
      <c r="D26" s="15">
        <v>5</v>
      </c>
      <c r="E26" s="15">
        <v>0.95</v>
      </c>
      <c r="F26" s="15">
        <v>4.05</v>
      </c>
      <c r="G26" s="169" t="s">
        <v>382</v>
      </c>
      <c r="H26" s="146" t="s">
        <v>23</v>
      </c>
      <c r="I26" s="18" t="s">
        <v>51</v>
      </c>
      <c r="J26" s="146"/>
      <c r="K26" s="146"/>
      <c r="L26" s="146" t="s">
        <v>387</v>
      </c>
      <c r="M26" s="146" t="s">
        <v>384</v>
      </c>
      <c r="N26" s="19" t="s">
        <v>385</v>
      </c>
      <c r="O26" s="146" t="s">
        <v>386</v>
      </c>
      <c r="P26" s="94"/>
    </row>
    <row r="27" spans="1:18" ht="47.25">
      <c r="A27" s="13">
        <v>3</v>
      </c>
      <c r="B27" s="17" t="s">
        <v>380</v>
      </c>
      <c r="C27" s="14" t="s">
        <v>381</v>
      </c>
      <c r="D27" s="15">
        <v>3.5</v>
      </c>
      <c r="E27" s="15"/>
      <c r="F27" s="15">
        <f>D27</f>
        <v>3.5</v>
      </c>
      <c r="G27" s="146" t="s">
        <v>388</v>
      </c>
      <c r="H27" s="146" t="s">
        <v>23</v>
      </c>
      <c r="I27" s="146" t="s">
        <v>51</v>
      </c>
      <c r="J27" s="146"/>
      <c r="K27" s="146"/>
      <c r="L27" s="146" t="s">
        <v>389</v>
      </c>
      <c r="M27" s="146" t="s">
        <v>390</v>
      </c>
      <c r="N27" s="146" t="s">
        <v>391</v>
      </c>
      <c r="O27" s="146" t="s">
        <v>386</v>
      </c>
      <c r="P27" s="146"/>
    </row>
    <row r="28" spans="1:18" ht="15.75">
      <c r="A28" s="13"/>
      <c r="B28" s="168" t="s">
        <v>392</v>
      </c>
      <c r="C28" s="168"/>
      <c r="D28" s="168"/>
      <c r="E28" s="168"/>
      <c r="F28" s="168"/>
      <c r="G28" s="168"/>
      <c r="H28" s="146"/>
      <c r="I28" s="18"/>
      <c r="J28" s="146"/>
      <c r="K28" s="146"/>
      <c r="L28" s="146"/>
      <c r="M28" s="146"/>
      <c r="N28" s="19"/>
      <c r="O28" s="146"/>
      <c r="P28" s="94"/>
    </row>
    <row r="29" spans="1:18" ht="31.5">
      <c r="A29" s="13">
        <v>1</v>
      </c>
      <c r="B29" s="17" t="s">
        <v>28</v>
      </c>
      <c r="C29" s="14" t="s">
        <v>29</v>
      </c>
      <c r="D29" s="15">
        <v>0.76</v>
      </c>
      <c r="E29" s="15"/>
      <c r="F29" s="15">
        <v>0.76</v>
      </c>
      <c r="G29" s="146" t="s">
        <v>22</v>
      </c>
      <c r="H29" s="146" t="s">
        <v>23</v>
      </c>
      <c r="I29" s="146"/>
      <c r="J29" s="146"/>
      <c r="K29" s="146"/>
      <c r="L29" s="146" t="s">
        <v>30</v>
      </c>
      <c r="M29" s="146" t="s">
        <v>31</v>
      </c>
      <c r="N29" s="19" t="s">
        <v>32</v>
      </c>
      <c r="O29" s="146" t="s">
        <v>318</v>
      </c>
      <c r="R29" s="11" t="s">
        <v>33</v>
      </c>
    </row>
    <row r="30" spans="1:18" ht="31.5">
      <c r="A30" s="13">
        <v>2</v>
      </c>
      <c r="B30" s="17" t="s">
        <v>38</v>
      </c>
      <c r="C30" s="14" t="s">
        <v>29</v>
      </c>
      <c r="D30" s="21">
        <v>16</v>
      </c>
      <c r="E30" s="21"/>
      <c r="F30" s="21">
        <f t="shared" ref="F30:F60" si="1">D30</f>
        <v>16</v>
      </c>
      <c r="G30" s="146" t="s">
        <v>22</v>
      </c>
      <c r="H30" s="146" t="s">
        <v>23</v>
      </c>
      <c r="I30" s="146"/>
      <c r="J30" s="146"/>
      <c r="K30" s="146"/>
      <c r="L30" s="146" t="s">
        <v>39</v>
      </c>
      <c r="M30" s="146" t="s">
        <v>31</v>
      </c>
      <c r="N30" s="19" t="s">
        <v>31</v>
      </c>
      <c r="O30" s="146" t="s">
        <v>318</v>
      </c>
    </row>
    <row r="31" spans="1:18" ht="78.75">
      <c r="A31" s="13">
        <v>3</v>
      </c>
      <c r="B31" s="17" t="s">
        <v>339</v>
      </c>
      <c r="C31" s="14" t="s">
        <v>29</v>
      </c>
      <c r="D31" s="15">
        <v>3.64</v>
      </c>
      <c r="E31" s="15"/>
      <c r="F31" s="15">
        <v>3.64</v>
      </c>
      <c r="G31" s="146" t="s">
        <v>22</v>
      </c>
      <c r="H31" s="146" t="s">
        <v>23</v>
      </c>
      <c r="I31" s="146"/>
      <c r="J31" s="146"/>
      <c r="K31" s="146"/>
      <c r="L31" s="14" t="s">
        <v>58</v>
      </c>
      <c r="M31" s="14" t="s">
        <v>31</v>
      </c>
      <c r="N31" s="26" t="s">
        <v>59</v>
      </c>
      <c r="O31" s="14" t="s">
        <v>319</v>
      </c>
    </row>
    <row r="32" spans="1:18" ht="30" customHeight="1">
      <c r="A32" s="13">
        <v>4</v>
      </c>
      <c r="B32" s="17" t="s">
        <v>393</v>
      </c>
      <c r="C32" s="146" t="s">
        <v>29</v>
      </c>
      <c r="D32" s="15">
        <v>10</v>
      </c>
      <c r="E32" s="15"/>
      <c r="F32" s="15">
        <v>10</v>
      </c>
      <c r="G32" s="146" t="s">
        <v>394</v>
      </c>
      <c r="H32" s="146" t="s">
        <v>23</v>
      </c>
      <c r="I32" s="146"/>
      <c r="J32" s="146"/>
      <c r="K32" s="146"/>
      <c r="L32" s="14" t="s">
        <v>395</v>
      </c>
      <c r="M32" s="14" t="s">
        <v>396</v>
      </c>
      <c r="N32" s="26" t="s">
        <v>397</v>
      </c>
      <c r="O32" s="14" t="s">
        <v>398</v>
      </c>
    </row>
    <row r="33" spans="1:18" ht="31.5" customHeight="1">
      <c r="A33" s="13">
        <v>5</v>
      </c>
      <c r="B33" s="17" t="s">
        <v>399</v>
      </c>
      <c r="C33" s="146" t="s">
        <v>29</v>
      </c>
      <c r="D33" s="15">
        <v>3.72</v>
      </c>
      <c r="E33" s="15"/>
      <c r="F33" s="15">
        <v>3.72</v>
      </c>
      <c r="G33" s="146" t="s">
        <v>400</v>
      </c>
      <c r="H33" s="146" t="s">
        <v>23</v>
      </c>
      <c r="I33" s="146"/>
      <c r="J33" s="146"/>
      <c r="K33" s="146"/>
      <c r="L33" s="14" t="s">
        <v>401</v>
      </c>
      <c r="M33" s="14" t="s">
        <v>402</v>
      </c>
      <c r="N33" s="26" t="s">
        <v>403</v>
      </c>
      <c r="O33" s="14" t="s">
        <v>398</v>
      </c>
    </row>
    <row r="34" spans="1:18" ht="31.5" customHeight="1">
      <c r="A34" s="13">
        <v>6</v>
      </c>
      <c r="B34" s="17" t="s">
        <v>404</v>
      </c>
      <c r="C34" s="146" t="s">
        <v>29</v>
      </c>
      <c r="D34" s="15">
        <v>3.7800000000000002</v>
      </c>
      <c r="E34" s="15"/>
      <c r="F34" s="15">
        <v>3.7800000000000002</v>
      </c>
      <c r="G34" s="146" t="s">
        <v>400</v>
      </c>
      <c r="H34" s="146" t="s">
        <v>23</v>
      </c>
      <c r="I34" s="146"/>
      <c r="J34" s="146"/>
      <c r="K34" s="146"/>
      <c r="L34" s="14" t="s">
        <v>405</v>
      </c>
      <c r="M34" s="14" t="s">
        <v>403</v>
      </c>
      <c r="N34" s="26" t="s">
        <v>402</v>
      </c>
      <c r="O34" s="14" t="s">
        <v>398</v>
      </c>
    </row>
    <row r="35" spans="1:18" ht="31.5">
      <c r="A35" s="13">
        <v>7</v>
      </c>
      <c r="B35" s="17" t="s">
        <v>406</v>
      </c>
      <c r="C35" s="146" t="s">
        <v>29</v>
      </c>
      <c r="D35" s="15">
        <v>6.77</v>
      </c>
      <c r="E35" s="15"/>
      <c r="F35" s="15">
        <v>6.77</v>
      </c>
      <c r="G35" s="146" t="s">
        <v>348</v>
      </c>
      <c r="H35" s="146" t="s">
        <v>23</v>
      </c>
      <c r="I35" s="146"/>
      <c r="J35" s="146"/>
      <c r="K35" s="146"/>
      <c r="L35" s="14" t="s">
        <v>407</v>
      </c>
      <c r="M35" s="14" t="s">
        <v>408</v>
      </c>
      <c r="N35" s="26" t="s">
        <v>409</v>
      </c>
      <c r="O35" s="14" t="s">
        <v>398</v>
      </c>
    </row>
    <row r="36" spans="1:18" ht="43.5" customHeight="1">
      <c r="A36" s="13">
        <v>8</v>
      </c>
      <c r="B36" s="17" t="s">
        <v>410</v>
      </c>
      <c r="C36" s="146" t="s">
        <v>29</v>
      </c>
      <c r="D36" s="15">
        <v>5</v>
      </c>
      <c r="E36" s="15"/>
      <c r="F36" s="15">
        <v>5</v>
      </c>
      <c r="G36" s="146" t="s">
        <v>348</v>
      </c>
      <c r="H36" s="146" t="s">
        <v>23</v>
      </c>
      <c r="I36" s="146"/>
      <c r="J36" s="146"/>
      <c r="K36" s="146"/>
      <c r="L36" s="14" t="s">
        <v>411</v>
      </c>
      <c r="M36" s="14" t="s">
        <v>412</v>
      </c>
      <c r="N36" s="26" t="s">
        <v>413</v>
      </c>
      <c r="O36" s="14" t="s">
        <v>414</v>
      </c>
    </row>
    <row r="37" spans="1:18" ht="31.5">
      <c r="A37" s="13">
        <v>9</v>
      </c>
      <c r="B37" s="17" t="s">
        <v>415</v>
      </c>
      <c r="C37" s="146" t="s">
        <v>29</v>
      </c>
      <c r="D37" s="15">
        <v>2</v>
      </c>
      <c r="E37" s="15"/>
      <c r="F37" s="15">
        <v>2</v>
      </c>
      <c r="G37" s="146" t="s">
        <v>348</v>
      </c>
      <c r="H37" s="146" t="s">
        <v>23</v>
      </c>
      <c r="I37" s="146"/>
      <c r="J37" s="146"/>
      <c r="K37" s="146"/>
      <c r="L37" s="14" t="s">
        <v>416</v>
      </c>
      <c r="M37" s="14" t="s">
        <v>417</v>
      </c>
      <c r="N37" s="26" t="s">
        <v>418</v>
      </c>
      <c r="O37" s="14" t="s">
        <v>398</v>
      </c>
    </row>
    <row r="38" spans="1:18" ht="47.25">
      <c r="A38" s="13">
        <v>10</v>
      </c>
      <c r="B38" s="17" t="s">
        <v>425</v>
      </c>
      <c r="C38" s="14" t="s">
        <v>29</v>
      </c>
      <c r="D38" s="15">
        <v>4.9800000000000004</v>
      </c>
      <c r="E38" s="15"/>
      <c r="F38" s="15">
        <v>4.9800000000000004</v>
      </c>
      <c r="G38" s="146" t="s">
        <v>388</v>
      </c>
      <c r="H38" s="146" t="s">
        <v>23</v>
      </c>
      <c r="I38" s="146" t="s">
        <v>51</v>
      </c>
      <c r="J38" s="146"/>
      <c r="K38" s="146"/>
      <c r="L38" s="146" t="s">
        <v>426</v>
      </c>
      <c r="M38" s="146" t="s">
        <v>402</v>
      </c>
      <c r="N38" s="146" t="s">
        <v>402</v>
      </c>
      <c r="O38" s="146" t="s">
        <v>427</v>
      </c>
      <c r="P38" s="146"/>
    </row>
    <row r="39" spans="1:18" ht="31.5">
      <c r="A39" s="13">
        <v>11</v>
      </c>
      <c r="B39" s="17" t="s">
        <v>428</v>
      </c>
      <c r="C39" s="14" t="s">
        <v>29</v>
      </c>
      <c r="D39" s="15">
        <v>20</v>
      </c>
      <c r="E39" s="15"/>
      <c r="F39" s="15">
        <f>D39</f>
        <v>20</v>
      </c>
      <c r="G39" s="146" t="s">
        <v>388</v>
      </c>
      <c r="H39" s="146" t="s">
        <v>23</v>
      </c>
      <c r="I39" s="146"/>
      <c r="J39" s="146"/>
      <c r="K39" s="146"/>
      <c r="L39" s="146" t="s">
        <v>429</v>
      </c>
      <c r="M39" s="146" t="s">
        <v>402</v>
      </c>
      <c r="N39" s="146" t="s">
        <v>402</v>
      </c>
      <c r="O39" s="146" t="s">
        <v>386</v>
      </c>
      <c r="P39" s="146"/>
    </row>
    <row r="40" spans="1:18" ht="76.5" customHeight="1">
      <c r="A40" s="13">
        <v>12</v>
      </c>
      <c r="B40" s="17" t="s">
        <v>430</v>
      </c>
      <c r="C40" s="14" t="s">
        <v>29</v>
      </c>
      <c r="D40" s="15">
        <v>8.24</v>
      </c>
      <c r="E40" s="15"/>
      <c r="F40" s="15">
        <v>8.24</v>
      </c>
      <c r="G40" s="146" t="s">
        <v>431</v>
      </c>
      <c r="H40" s="146" t="s">
        <v>23</v>
      </c>
      <c r="I40" s="146"/>
      <c r="J40" s="146"/>
      <c r="K40" s="146"/>
      <c r="L40" s="146" t="s">
        <v>432</v>
      </c>
      <c r="M40" s="146" t="s">
        <v>237</v>
      </c>
      <c r="N40" s="146" t="s">
        <v>433</v>
      </c>
      <c r="O40" s="146" t="s">
        <v>434</v>
      </c>
      <c r="P40" s="103"/>
    </row>
    <row r="41" spans="1:18" ht="15.75">
      <c r="A41" s="13"/>
      <c r="B41" s="95" t="s">
        <v>419</v>
      </c>
      <c r="C41" s="146"/>
      <c r="D41" s="15"/>
      <c r="E41" s="15"/>
      <c r="F41" s="15"/>
      <c r="G41" s="146"/>
      <c r="H41" s="146"/>
      <c r="I41" s="146"/>
      <c r="J41" s="146"/>
      <c r="K41" s="146"/>
      <c r="L41" s="14"/>
      <c r="M41" s="14"/>
      <c r="N41" s="26"/>
      <c r="O41" s="14"/>
    </row>
    <row r="42" spans="1:18" ht="30.75" customHeight="1">
      <c r="A42" s="13">
        <v>1</v>
      </c>
      <c r="B42" s="17" t="s">
        <v>420</v>
      </c>
      <c r="C42" s="14" t="s">
        <v>1447</v>
      </c>
      <c r="D42" s="15">
        <v>4.8</v>
      </c>
      <c r="E42" s="15"/>
      <c r="F42" s="15">
        <f>D42</f>
        <v>4.8</v>
      </c>
      <c r="G42" s="102" t="s">
        <v>382</v>
      </c>
      <c r="H42" s="146" t="s">
        <v>23</v>
      </c>
      <c r="I42" s="146"/>
      <c r="J42" s="146"/>
      <c r="K42" s="146"/>
      <c r="L42" s="146" t="s">
        <v>421</v>
      </c>
      <c r="M42" s="146" t="s">
        <v>384</v>
      </c>
      <c r="N42" s="146" t="s">
        <v>385</v>
      </c>
      <c r="O42" s="146" t="s">
        <v>386</v>
      </c>
      <c r="P42" s="146"/>
    </row>
    <row r="43" spans="1:18" ht="32.25" customHeight="1">
      <c r="A43" s="13">
        <v>2</v>
      </c>
      <c r="B43" s="17" t="s">
        <v>422</v>
      </c>
      <c r="C43" s="14" t="s">
        <v>1447</v>
      </c>
      <c r="D43" s="15">
        <v>57</v>
      </c>
      <c r="E43" s="15"/>
      <c r="F43" s="15">
        <f>D43</f>
        <v>57</v>
      </c>
      <c r="G43" s="14" t="s">
        <v>348</v>
      </c>
      <c r="H43" s="146" t="s">
        <v>23</v>
      </c>
      <c r="I43" s="146"/>
      <c r="J43" s="146"/>
      <c r="K43" s="146"/>
      <c r="L43" s="146" t="s">
        <v>423</v>
      </c>
      <c r="M43" s="146" t="s">
        <v>417</v>
      </c>
      <c r="N43" s="146" t="s">
        <v>424</v>
      </c>
      <c r="O43" s="146" t="s">
        <v>398</v>
      </c>
      <c r="P43" s="146"/>
    </row>
    <row r="44" spans="1:18" ht="32.25" customHeight="1">
      <c r="A44" s="13">
        <v>3</v>
      </c>
      <c r="B44" s="17" t="s">
        <v>1448</v>
      </c>
      <c r="C44" s="14" t="s">
        <v>1447</v>
      </c>
      <c r="D44" s="15">
        <v>10.89</v>
      </c>
      <c r="E44" s="15"/>
      <c r="F44" s="15">
        <v>10.89</v>
      </c>
      <c r="G44" s="14" t="s">
        <v>394</v>
      </c>
      <c r="H44" s="146" t="s">
        <v>23</v>
      </c>
      <c r="I44" s="146" t="s">
        <v>1446</v>
      </c>
      <c r="J44" s="146"/>
      <c r="K44" s="146"/>
      <c r="L44" s="146"/>
      <c r="M44" s="146"/>
      <c r="N44" s="19"/>
      <c r="O44" s="146" t="s">
        <v>1450</v>
      </c>
      <c r="P44" s="103"/>
    </row>
    <row r="45" spans="1:18" ht="32.25" customHeight="1">
      <c r="A45" s="13">
        <v>4</v>
      </c>
      <c r="B45" s="17" t="s">
        <v>1449</v>
      </c>
      <c r="C45" s="14"/>
      <c r="D45" s="15">
        <v>25.64</v>
      </c>
      <c r="E45" s="15"/>
      <c r="F45" s="15"/>
      <c r="G45" s="14" t="s">
        <v>394</v>
      </c>
      <c r="H45" s="146" t="s">
        <v>23</v>
      </c>
      <c r="I45" s="146" t="s">
        <v>1446</v>
      </c>
      <c r="J45" s="146"/>
      <c r="K45" s="146"/>
      <c r="L45" s="146"/>
      <c r="M45" s="146"/>
      <c r="N45" s="19"/>
      <c r="O45" s="146" t="s">
        <v>1450</v>
      </c>
      <c r="P45" s="103"/>
    </row>
    <row r="46" spans="1:18" ht="21" customHeight="1">
      <c r="A46" s="13"/>
      <c r="B46" s="170" t="s">
        <v>435</v>
      </c>
      <c r="C46" s="14"/>
      <c r="D46" s="15"/>
      <c r="E46" s="15"/>
      <c r="F46" s="15"/>
      <c r="G46" s="14"/>
      <c r="H46" s="146"/>
      <c r="I46" s="146"/>
      <c r="J46" s="146"/>
      <c r="K46" s="146"/>
      <c r="L46" s="146"/>
      <c r="M46" s="146"/>
      <c r="N46" s="19"/>
      <c r="O46" s="146"/>
      <c r="P46" s="103"/>
    </row>
    <row r="47" spans="1:18" ht="31.5">
      <c r="A47" s="13">
        <v>1</v>
      </c>
      <c r="B47" s="22" t="s">
        <v>44</v>
      </c>
      <c r="C47" s="146" t="s">
        <v>45</v>
      </c>
      <c r="D47" s="23">
        <v>0.15</v>
      </c>
      <c r="E47" s="24"/>
      <c r="F47" s="24">
        <f>D47</f>
        <v>0.15</v>
      </c>
      <c r="G47" s="146" t="s">
        <v>22</v>
      </c>
      <c r="H47" s="146" t="s">
        <v>23</v>
      </c>
      <c r="I47" s="146" t="s">
        <v>46</v>
      </c>
      <c r="J47" s="146"/>
      <c r="K47" s="146"/>
      <c r="L47" s="146" t="s">
        <v>47</v>
      </c>
      <c r="M47" s="146" t="s">
        <v>48</v>
      </c>
      <c r="N47" s="19" t="s">
        <v>32</v>
      </c>
      <c r="O47" s="146" t="s">
        <v>318</v>
      </c>
      <c r="R47" s="11" t="s">
        <v>27</v>
      </c>
    </row>
    <row r="48" spans="1:18" ht="31.5">
      <c r="A48" s="14">
        <v>2</v>
      </c>
      <c r="B48" s="105" t="s">
        <v>436</v>
      </c>
      <c r="C48" s="146" t="s">
        <v>45</v>
      </c>
      <c r="D48" s="106">
        <v>0.15</v>
      </c>
      <c r="E48" s="106"/>
      <c r="F48" s="106">
        <f>D48</f>
        <v>0.15</v>
      </c>
      <c r="G48" s="50" t="s">
        <v>400</v>
      </c>
      <c r="H48" s="146" t="s">
        <v>23</v>
      </c>
      <c r="I48" s="146" t="s">
        <v>46</v>
      </c>
      <c r="J48" s="146"/>
      <c r="K48" s="146"/>
      <c r="L48" s="146" t="s">
        <v>437</v>
      </c>
      <c r="M48" s="146" t="s">
        <v>438</v>
      </c>
      <c r="N48" s="19" t="s">
        <v>418</v>
      </c>
      <c r="O48" s="146" t="s">
        <v>439</v>
      </c>
    </row>
    <row r="49" spans="1:18" ht="31.5">
      <c r="A49" s="13">
        <v>3</v>
      </c>
      <c r="B49" s="105" t="s">
        <v>440</v>
      </c>
      <c r="C49" s="146" t="s">
        <v>45</v>
      </c>
      <c r="D49" s="106">
        <v>0.15</v>
      </c>
      <c r="E49" s="106"/>
      <c r="F49" s="106">
        <f>D49</f>
        <v>0.15</v>
      </c>
      <c r="G49" s="50" t="s">
        <v>394</v>
      </c>
      <c r="H49" s="146" t="s">
        <v>23</v>
      </c>
      <c r="I49" s="146" t="s">
        <v>46</v>
      </c>
      <c r="J49" s="146"/>
      <c r="K49" s="146"/>
      <c r="L49" s="146" t="s">
        <v>441</v>
      </c>
      <c r="M49" s="146" t="s">
        <v>442</v>
      </c>
      <c r="N49" s="19" t="s">
        <v>443</v>
      </c>
      <c r="O49" s="146" t="s">
        <v>398</v>
      </c>
    </row>
    <row r="50" spans="1:18" ht="31.5">
      <c r="A50" s="14">
        <v>4</v>
      </c>
      <c r="B50" s="105" t="s">
        <v>444</v>
      </c>
      <c r="C50" s="146" t="s">
        <v>45</v>
      </c>
      <c r="D50" s="106">
        <v>0.13</v>
      </c>
      <c r="E50" s="106"/>
      <c r="F50" s="106">
        <f>D50</f>
        <v>0.13</v>
      </c>
      <c r="G50" s="50" t="s">
        <v>348</v>
      </c>
      <c r="H50" s="146" t="s">
        <v>23</v>
      </c>
      <c r="I50" s="146" t="s">
        <v>46</v>
      </c>
      <c r="J50" s="146"/>
      <c r="K50" s="146"/>
      <c r="L50" s="146" t="s">
        <v>445</v>
      </c>
      <c r="M50" s="146" t="s">
        <v>351</v>
      </c>
      <c r="N50" s="146" t="s">
        <v>351</v>
      </c>
      <c r="O50" s="146" t="s">
        <v>398</v>
      </c>
      <c r="P50" s="146"/>
    </row>
    <row r="51" spans="1:18" ht="31.5">
      <c r="A51" s="13">
        <v>5</v>
      </c>
      <c r="B51" s="22" t="s">
        <v>446</v>
      </c>
      <c r="C51" s="146" t="s">
        <v>45</v>
      </c>
      <c r="D51" s="23">
        <v>0.15</v>
      </c>
      <c r="E51" s="24"/>
      <c r="F51" s="24">
        <v>0.15</v>
      </c>
      <c r="G51" s="146" t="s">
        <v>447</v>
      </c>
      <c r="H51" s="146" t="s">
        <v>23</v>
      </c>
      <c r="I51" s="146" t="s">
        <v>46</v>
      </c>
      <c r="J51" s="146"/>
      <c r="K51" s="146"/>
      <c r="L51" s="146" t="s">
        <v>448</v>
      </c>
      <c r="M51" s="146" t="s">
        <v>351</v>
      </c>
      <c r="N51" s="19" t="s">
        <v>351</v>
      </c>
      <c r="O51" s="146" t="s">
        <v>318</v>
      </c>
    </row>
    <row r="52" spans="1:18" ht="47.25">
      <c r="A52" s="14">
        <v>6</v>
      </c>
      <c r="B52" s="120" t="s">
        <v>449</v>
      </c>
      <c r="C52" s="146" t="s">
        <v>45</v>
      </c>
      <c r="D52" s="23">
        <v>0.12</v>
      </c>
      <c r="E52" s="23"/>
      <c r="F52" s="23">
        <v>0.12</v>
      </c>
      <c r="G52" s="104" t="s">
        <v>382</v>
      </c>
      <c r="H52" s="146" t="s">
        <v>23</v>
      </c>
      <c r="I52" s="146" t="s">
        <v>46</v>
      </c>
      <c r="J52" s="146"/>
      <c r="K52" s="146"/>
      <c r="L52" s="146" t="s">
        <v>450</v>
      </c>
      <c r="M52" s="146" t="s">
        <v>451</v>
      </c>
      <c r="N52" s="146" t="s">
        <v>316</v>
      </c>
      <c r="O52" s="146" t="s">
        <v>452</v>
      </c>
      <c r="P52" s="146"/>
    </row>
    <row r="53" spans="1:18" ht="31.5">
      <c r="A53" s="13">
        <v>7</v>
      </c>
      <c r="B53" s="105" t="s">
        <v>453</v>
      </c>
      <c r="C53" s="146" t="s">
        <v>45</v>
      </c>
      <c r="D53" s="106">
        <v>0.2</v>
      </c>
      <c r="E53" s="106"/>
      <c r="F53" s="106">
        <f>D53</f>
        <v>0.2</v>
      </c>
      <c r="G53" s="50" t="s">
        <v>388</v>
      </c>
      <c r="H53" s="146" t="s">
        <v>23</v>
      </c>
      <c r="I53" s="146" t="s">
        <v>46</v>
      </c>
      <c r="J53" s="146"/>
      <c r="K53" s="146"/>
      <c r="L53" s="146" t="s">
        <v>454</v>
      </c>
      <c r="M53" s="146" t="s">
        <v>351</v>
      </c>
      <c r="N53" s="146" t="s">
        <v>351</v>
      </c>
      <c r="O53" s="146" t="s">
        <v>386</v>
      </c>
      <c r="P53" s="146"/>
    </row>
    <row r="54" spans="1:18" ht="31.5">
      <c r="A54" s="14">
        <v>8</v>
      </c>
      <c r="B54" s="105" t="s">
        <v>1649</v>
      </c>
      <c r="C54" s="146" t="s">
        <v>45</v>
      </c>
      <c r="D54" s="106">
        <v>0.18</v>
      </c>
      <c r="E54" s="106"/>
      <c r="F54" s="106">
        <v>0.18</v>
      </c>
      <c r="G54" s="50" t="s">
        <v>431</v>
      </c>
      <c r="H54" s="146" t="s">
        <v>23</v>
      </c>
      <c r="I54" s="146" t="s">
        <v>46</v>
      </c>
      <c r="J54" s="146"/>
      <c r="K54" s="146"/>
      <c r="L54" s="146" t="s">
        <v>455</v>
      </c>
      <c r="M54" s="146" t="s">
        <v>48</v>
      </c>
      <c r="N54" s="19" t="s">
        <v>48</v>
      </c>
      <c r="O54" s="146" t="s">
        <v>386</v>
      </c>
      <c r="P54" s="103"/>
    </row>
    <row r="55" spans="1:18" ht="31.5">
      <c r="A55" s="13">
        <v>9</v>
      </c>
      <c r="B55" s="22" t="s">
        <v>456</v>
      </c>
      <c r="C55" s="146" t="s">
        <v>45</v>
      </c>
      <c r="D55" s="23">
        <f>1.74+2</f>
        <v>3.74</v>
      </c>
      <c r="E55" s="24"/>
      <c r="F55" s="24">
        <f>D55</f>
        <v>3.74</v>
      </c>
      <c r="G55" s="146" t="s">
        <v>350</v>
      </c>
      <c r="H55" s="146" t="s">
        <v>23</v>
      </c>
      <c r="I55" s="146" t="s">
        <v>46</v>
      </c>
      <c r="J55" s="146"/>
      <c r="K55" s="146"/>
      <c r="L55" s="146"/>
      <c r="M55" s="146"/>
      <c r="N55" s="19"/>
      <c r="O55" s="146"/>
      <c r="P55" s="103"/>
    </row>
    <row r="56" spans="1:18" ht="15.75">
      <c r="A56" s="14">
        <v>10</v>
      </c>
      <c r="B56" s="22" t="s">
        <v>457</v>
      </c>
      <c r="C56" s="146" t="s">
        <v>45</v>
      </c>
      <c r="D56" s="23">
        <v>7</v>
      </c>
      <c r="E56" s="24"/>
      <c r="F56" s="24">
        <f>D56</f>
        <v>7</v>
      </c>
      <c r="G56" s="146" t="s">
        <v>348</v>
      </c>
      <c r="H56" s="146" t="s">
        <v>23</v>
      </c>
      <c r="I56" s="146" t="s">
        <v>46</v>
      </c>
      <c r="J56" s="146"/>
      <c r="K56" s="146"/>
      <c r="L56" s="146"/>
      <c r="M56" s="146"/>
      <c r="N56" s="19"/>
      <c r="O56" s="146"/>
    </row>
    <row r="57" spans="1:18" ht="21" customHeight="1">
      <c r="A57" s="13"/>
      <c r="B57" s="95" t="s">
        <v>458</v>
      </c>
      <c r="C57" s="14"/>
      <c r="D57" s="15"/>
      <c r="E57" s="15"/>
      <c r="F57" s="15"/>
      <c r="G57" s="14"/>
      <c r="H57" s="146"/>
      <c r="I57" s="146"/>
      <c r="J57" s="146"/>
      <c r="K57" s="146"/>
      <c r="L57" s="146"/>
      <c r="M57" s="146"/>
      <c r="N57" s="19"/>
      <c r="O57" s="146"/>
      <c r="P57" s="103"/>
    </row>
    <row r="58" spans="1:18" ht="31.5" customHeight="1">
      <c r="A58" s="13">
        <v>1</v>
      </c>
      <c r="B58" s="17" t="s">
        <v>459</v>
      </c>
      <c r="C58" s="14" t="s">
        <v>460</v>
      </c>
      <c r="D58" s="15">
        <v>250</v>
      </c>
      <c r="E58" s="15">
        <v>44.36</v>
      </c>
      <c r="F58" s="15">
        <v>205.64</v>
      </c>
      <c r="G58" s="146" t="s">
        <v>350</v>
      </c>
      <c r="H58" s="146" t="s">
        <v>1658</v>
      </c>
      <c r="I58" s="146"/>
      <c r="J58" s="146"/>
      <c r="K58" s="146"/>
      <c r="L58" s="146"/>
      <c r="M58" s="146"/>
      <c r="N58" s="19"/>
      <c r="O58" s="146" t="s">
        <v>318</v>
      </c>
      <c r="P58" s="103"/>
    </row>
    <row r="59" spans="1:18" ht="21" customHeight="1">
      <c r="A59" s="13"/>
      <c r="B59" s="95" t="s">
        <v>461</v>
      </c>
      <c r="C59" s="14"/>
      <c r="D59" s="21"/>
      <c r="E59" s="21"/>
      <c r="F59" s="21"/>
      <c r="G59" s="146"/>
      <c r="H59" s="146"/>
      <c r="I59" s="146"/>
      <c r="J59" s="146"/>
      <c r="K59" s="146"/>
      <c r="L59" s="146"/>
      <c r="M59" s="146"/>
      <c r="N59" s="19"/>
      <c r="O59" s="146"/>
    </row>
    <row r="60" spans="1:18" ht="47.25">
      <c r="A60" s="13">
        <v>1</v>
      </c>
      <c r="B60" s="17" t="s">
        <v>49</v>
      </c>
      <c r="C60" s="14" t="s">
        <v>50</v>
      </c>
      <c r="D60" s="15">
        <v>58</v>
      </c>
      <c r="E60" s="15"/>
      <c r="F60" s="15">
        <f t="shared" si="1"/>
        <v>58</v>
      </c>
      <c r="G60" s="146" t="s">
        <v>22</v>
      </c>
      <c r="H60" s="146" t="s">
        <v>23</v>
      </c>
      <c r="I60" s="146" t="s">
        <v>51</v>
      </c>
      <c r="J60" s="146"/>
      <c r="K60" s="146"/>
      <c r="L60" s="146" t="s">
        <v>52</v>
      </c>
      <c r="M60" s="146" t="s">
        <v>53</v>
      </c>
      <c r="N60" s="19" t="s">
        <v>53</v>
      </c>
      <c r="O60" s="146" t="s">
        <v>318</v>
      </c>
      <c r="R60" s="11" t="s">
        <v>27</v>
      </c>
    </row>
    <row r="61" spans="1:18" ht="47.25">
      <c r="A61" s="13">
        <v>2</v>
      </c>
      <c r="B61" s="17" t="s">
        <v>462</v>
      </c>
      <c r="C61" s="14" t="s">
        <v>50</v>
      </c>
      <c r="D61" s="15">
        <v>75</v>
      </c>
      <c r="E61" s="15"/>
      <c r="F61" s="15">
        <v>75</v>
      </c>
      <c r="G61" s="146" t="s">
        <v>388</v>
      </c>
      <c r="H61" s="146" t="s">
        <v>23</v>
      </c>
      <c r="I61" s="146" t="s">
        <v>51</v>
      </c>
      <c r="J61" s="146"/>
      <c r="K61" s="146"/>
      <c r="L61" s="146"/>
      <c r="M61" s="146"/>
      <c r="N61" s="19"/>
      <c r="O61" s="146" t="s">
        <v>318</v>
      </c>
    </row>
    <row r="62" spans="1:18" ht="47.25">
      <c r="A62" s="13">
        <v>3</v>
      </c>
      <c r="B62" s="17" t="s">
        <v>463</v>
      </c>
      <c r="C62" s="14" t="s">
        <v>50</v>
      </c>
      <c r="D62" s="15">
        <v>35</v>
      </c>
      <c r="E62" s="15"/>
      <c r="F62" s="15">
        <f>D62</f>
        <v>35</v>
      </c>
      <c r="G62" s="146" t="s">
        <v>431</v>
      </c>
      <c r="H62" s="146" t="s">
        <v>23</v>
      </c>
      <c r="I62" s="146" t="s">
        <v>51</v>
      </c>
      <c r="J62" s="146"/>
      <c r="K62" s="146"/>
      <c r="L62" s="146"/>
      <c r="M62" s="146"/>
      <c r="N62" s="19"/>
      <c r="O62" s="146" t="s">
        <v>318</v>
      </c>
    </row>
    <row r="63" spans="1:18" ht="63.75" customHeight="1">
      <c r="A63" s="13">
        <v>4</v>
      </c>
      <c r="B63" s="169" t="s">
        <v>464</v>
      </c>
      <c r="C63" s="14" t="s">
        <v>50</v>
      </c>
      <c r="D63" s="15">
        <v>24.3</v>
      </c>
      <c r="E63" s="15"/>
      <c r="F63" s="15">
        <f>D63</f>
        <v>24.3</v>
      </c>
      <c r="G63" s="146" t="s">
        <v>465</v>
      </c>
      <c r="H63" s="146" t="s">
        <v>23</v>
      </c>
      <c r="I63" s="146"/>
      <c r="J63" s="146"/>
      <c r="K63" s="146"/>
      <c r="L63" s="146"/>
      <c r="M63" s="146"/>
      <c r="N63" s="19"/>
      <c r="O63" s="146" t="s">
        <v>318</v>
      </c>
    </row>
    <row r="64" spans="1:18" ht="47.25">
      <c r="A64" s="13">
        <v>5</v>
      </c>
      <c r="B64" s="17" t="s">
        <v>468</v>
      </c>
      <c r="C64" s="14" t="s">
        <v>50</v>
      </c>
      <c r="D64" s="23">
        <v>75</v>
      </c>
      <c r="E64" s="23"/>
      <c r="F64" s="23">
        <v>75</v>
      </c>
      <c r="G64" s="146" t="s">
        <v>469</v>
      </c>
      <c r="H64" s="146" t="s">
        <v>1658</v>
      </c>
      <c r="I64" s="146" t="s">
        <v>51</v>
      </c>
      <c r="J64" s="146"/>
      <c r="K64" s="146"/>
      <c r="L64" s="146"/>
      <c r="M64" s="146"/>
      <c r="N64" s="19"/>
      <c r="O64" s="146" t="s">
        <v>318</v>
      </c>
    </row>
    <row r="65" spans="1:21" ht="47.25">
      <c r="A65" s="13">
        <v>6</v>
      </c>
      <c r="B65" s="120" t="s">
        <v>470</v>
      </c>
      <c r="C65" s="14" t="s">
        <v>50</v>
      </c>
      <c r="D65" s="23">
        <v>75</v>
      </c>
      <c r="E65" s="23">
        <v>35.630000000000003</v>
      </c>
      <c r="F65" s="23">
        <f>D65-E65</f>
        <v>39.369999999999997</v>
      </c>
      <c r="G65" s="104" t="s">
        <v>471</v>
      </c>
      <c r="H65" s="146" t="s">
        <v>23</v>
      </c>
      <c r="I65" s="146" t="s">
        <v>51</v>
      </c>
      <c r="J65" s="156" t="s">
        <v>0</v>
      </c>
      <c r="K65" s="146"/>
      <c r="L65" s="146"/>
      <c r="M65" s="146"/>
      <c r="N65" s="19"/>
      <c r="O65" s="146" t="s">
        <v>318</v>
      </c>
    </row>
    <row r="66" spans="1:21" ht="47.25">
      <c r="A66" s="13">
        <v>7</v>
      </c>
      <c r="B66" s="120" t="s">
        <v>466</v>
      </c>
      <c r="C66" s="14" t="s">
        <v>50</v>
      </c>
      <c r="D66" s="23">
        <v>75</v>
      </c>
      <c r="E66" s="23">
        <v>5.1100000000000003</v>
      </c>
      <c r="F66" s="23">
        <f>D66-E66</f>
        <v>69.89</v>
      </c>
      <c r="G66" s="146" t="s">
        <v>400</v>
      </c>
      <c r="H66" s="146" t="s">
        <v>23</v>
      </c>
      <c r="I66" s="146" t="s">
        <v>51</v>
      </c>
      <c r="J66" s="146" t="s">
        <v>0</v>
      </c>
      <c r="K66" s="146"/>
      <c r="L66" s="146"/>
      <c r="M66" s="146"/>
      <c r="N66" s="19"/>
      <c r="O66" s="146" t="s">
        <v>467</v>
      </c>
    </row>
    <row r="67" spans="1:21" ht="15.75">
      <c r="A67" s="13"/>
      <c r="B67" s="170" t="s">
        <v>472</v>
      </c>
      <c r="C67" s="14"/>
      <c r="D67" s="23"/>
      <c r="E67" s="23"/>
      <c r="F67" s="23"/>
      <c r="G67" s="146"/>
      <c r="H67" s="146"/>
      <c r="I67" s="146"/>
      <c r="J67" s="146"/>
      <c r="K67" s="146"/>
      <c r="L67" s="146"/>
      <c r="M67" s="146"/>
      <c r="N67" s="19"/>
      <c r="O67" s="146"/>
    </row>
    <row r="68" spans="1:21" ht="47.25">
      <c r="A68" s="146">
        <v>1</v>
      </c>
      <c r="B68" s="17" t="s">
        <v>60</v>
      </c>
      <c r="C68" s="146" t="s">
        <v>57</v>
      </c>
      <c r="D68" s="15">
        <v>10</v>
      </c>
      <c r="E68" s="15"/>
      <c r="F68" s="15">
        <v>10</v>
      </c>
      <c r="G68" s="146" t="s">
        <v>22</v>
      </c>
      <c r="H68" s="146" t="s">
        <v>23</v>
      </c>
      <c r="I68" s="146"/>
      <c r="J68" s="146"/>
      <c r="K68" s="146"/>
      <c r="L68" s="14" t="s">
        <v>61</v>
      </c>
      <c r="M68" s="14" t="s">
        <v>62</v>
      </c>
      <c r="N68" s="26" t="s">
        <v>59</v>
      </c>
      <c r="O68" s="146" t="s">
        <v>318</v>
      </c>
      <c r="R68" s="11" t="s">
        <v>27</v>
      </c>
    </row>
    <row r="69" spans="1:21" ht="78.75">
      <c r="A69" s="146">
        <v>2</v>
      </c>
      <c r="B69" s="17" t="s">
        <v>63</v>
      </c>
      <c r="C69" s="146" t="s">
        <v>57</v>
      </c>
      <c r="D69" s="15">
        <v>3.4</v>
      </c>
      <c r="E69" s="15"/>
      <c r="F69" s="15">
        <f t="shared" ref="F69:F70" si="2">D69</f>
        <v>3.4</v>
      </c>
      <c r="G69" s="146" t="s">
        <v>22</v>
      </c>
      <c r="H69" s="146" t="s">
        <v>23</v>
      </c>
      <c r="I69" s="146"/>
      <c r="J69" s="146"/>
      <c r="K69" s="146"/>
      <c r="L69" s="14" t="s">
        <v>64</v>
      </c>
      <c r="M69" s="14" t="s">
        <v>65</v>
      </c>
      <c r="N69" s="26" t="s">
        <v>65</v>
      </c>
      <c r="O69" s="14" t="s">
        <v>320</v>
      </c>
      <c r="R69" s="11" t="s">
        <v>27</v>
      </c>
    </row>
    <row r="70" spans="1:21" ht="110.25">
      <c r="A70" s="146">
        <v>3</v>
      </c>
      <c r="B70" s="17" t="s">
        <v>321</v>
      </c>
      <c r="C70" s="146" t="s">
        <v>57</v>
      </c>
      <c r="D70" s="15">
        <v>2.6</v>
      </c>
      <c r="E70" s="15"/>
      <c r="F70" s="15">
        <f t="shared" si="2"/>
        <v>2.6</v>
      </c>
      <c r="G70" s="146" t="s">
        <v>22</v>
      </c>
      <c r="H70" s="146" t="s">
        <v>23</v>
      </c>
      <c r="I70" s="146" t="s">
        <v>51</v>
      </c>
      <c r="J70" s="146"/>
      <c r="K70" s="146"/>
      <c r="L70" s="14" t="s">
        <v>66</v>
      </c>
      <c r="M70" s="14"/>
      <c r="N70" s="26"/>
      <c r="O70" s="14" t="s">
        <v>340</v>
      </c>
      <c r="R70" s="11" t="s">
        <v>67</v>
      </c>
      <c r="U70" s="11" t="s">
        <v>68</v>
      </c>
    </row>
    <row r="71" spans="1:21" ht="34.5" customHeight="1">
      <c r="A71" s="146">
        <v>4</v>
      </c>
      <c r="B71" s="17" t="s">
        <v>473</v>
      </c>
      <c r="C71" s="146" t="s">
        <v>57</v>
      </c>
      <c r="D71" s="15">
        <v>10</v>
      </c>
      <c r="E71" s="15"/>
      <c r="F71" s="15">
        <f>D71</f>
        <v>10</v>
      </c>
      <c r="G71" s="146" t="s">
        <v>400</v>
      </c>
      <c r="H71" s="146" t="s">
        <v>23</v>
      </c>
      <c r="I71" s="146"/>
      <c r="J71" s="146"/>
      <c r="K71" s="146"/>
      <c r="L71" s="14" t="s">
        <v>474</v>
      </c>
      <c r="M71" s="14" t="s">
        <v>475</v>
      </c>
      <c r="N71" s="26" t="s">
        <v>476</v>
      </c>
      <c r="O71" s="146" t="s">
        <v>484</v>
      </c>
    </row>
    <row r="72" spans="1:21" ht="47.25">
      <c r="A72" s="146">
        <v>5</v>
      </c>
      <c r="B72" s="17" t="s">
        <v>477</v>
      </c>
      <c r="C72" s="146" t="s">
        <v>57</v>
      </c>
      <c r="D72" s="15">
        <v>7.23</v>
      </c>
      <c r="E72" s="15"/>
      <c r="F72" s="15">
        <f>D72</f>
        <v>7.23</v>
      </c>
      <c r="G72" s="146" t="s">
        <v>400</v>
      </c>
      <c r="H72" s="146" t="s">
        <v>23</v>
      </c>
      <c r="I72" s="146" t="s">
        <v>51</v>
      </c>
      <c r="J72" s="146"/>
      <c r="K72" s="146"/>
      <c r="L72" s="14" t="s">
        <v>478</v>
      </c>
      <c r="M72" s="14" t="s">
        <v>479</v>
      </c>
      <c r="N72" s="26" t="s">
        <v>479</v>
      </c>
      <c r="O72" s="14" t="s">
        <v>480</v>
      </c>
    </row>
    <row r="73" spans="1:21" ht="31.5">
      <c r="A73" s="146">
        <v>6</v>
      </c>
      <c r="B73" s="17" t="s">
        <v>481</v>
      </c>
      <c r="C73" s="146" t="s">
        <v>57</v>
      </c>
      <c r="D73" s="15">
        <v>15</v>
      </c>
      <c r="E73" s="15"/>
      <c r="F73" s="15">
        <f>D73</f>
        <v>15</v>
      </c>
      <c r="G73" s="146" t="s">
        <v>400</v>
      </c>
      <c r="H73" s="146" t="s">
        <v>23</v>
      </c>
      <c r="I73" s="146"/>
      <c r="J73" s="146"/>
      <c r="K73" s="146"/>
      <c r="L73" s="14" t="s">
        <v>482</v>
      </c>
      <c r="M73" s="14" t="s">
        <v>479</v>
      </c>
      <c r="N73" s="26" t="s">
        <v>479</v>
      </c>
      <c r="O73" s="146" t="s">
        <v>483</v>
      </c>
    </row>
    <row r="74" spans="1:21" ht="31.5">
      <c r="A74" s="146">
        <v>7</v>
      </c>
      <c r="B74" s="17" t="s">
        <v>485</v>
      </c>
      <c r="C74" s="146" t="s">
        <v>57</v>
      </c>
      <c r="D74" s="15">
        <v>2</v>
      </c>
      <c r="E74" s="15"/>
      <c r="F74" s="15">
        <v>2</v>
      </c>
      <c r="G74" s="146" t="s">
        <v>394</v>
      </c>
      <c r="H74" s="146" t="s">
        <v>23</v>
      </c>
      <c r="I74" s="146"/>
      <c r="J74" s="146"/>
      <c r="K74" s="146"/>
      <c r="L74" s="14" t="s">
        <v>486</v>
      </c>
      <c r="M74" s="14" t="s">
        <v>487</v>
      </c>
      <c r="N74" s="26" t="s">
        <v>488</v>
      </c>
      <c r="O74" s="146" t="s">
        <v>398</v>
      </c>
    </row>
    <row r="75" spans="1:21" ht="31.5">
      <c r="A75" s="146">
        <v>8</v>
      </c>
      <c r="B75" s="17" t="s">
        <v>489</v>
      </c>
      <c r="C75" s="146" t="s">
        <v>57</v>
      </c>
      <c r="D75" s="15">
        <v>8.8000000000000007</v>
      </c>
      <c r="E75" s="15"/>
      <c r="F75" s="15">
        <v>8.8000000000000007</v>
      </c>
      <c r="G75" s="146" t="s">
        <v>394</v>
      </c>
      <c r="H75" s="146" t="s">
        <v>23</v>
      </c>
      <c r="I75" s="146"/>
      <c r="J75" s="146"/>
      <c r="K75" s="146"/>
      <c r="L75" s="14" t="s">
        <v>490</v>
      </c>
      <c r="M75" s="14" t="s">
        <v>487</v>
      </c>
      <c r="N75" s="26" t="s">
        <v>488</v>
      </c>
      <c r="O75" s="146" t="s">
        <v>398</v>
      </c>
    </row>
    <row r="76" spans="1:21" ht="47.25">
      <c r="A76" s="146">
        <v>9</v>
      </c>
      <c r="B76" s="17" t="s">
        <v>491</v>
      </c>
      <c r="C76" s="146" t="s">
        <v>57</v>
      </c>
      <c r="D76" s="15">
        <v>3</v>
      </c>
      <c r="E76" s="15"/>
      <c r="F76" s="15">
        <v>3</v>
      </c>
      <c r="G76" s="146" t="s">
        <v>394</v>
      </c>
      <c r="H76" s="146" t="s">
        <v>23</v>
      </c>
      <c r="I76" s="146"/>
      <c r="J76" s="146"/>
      <c r="K76" s="146"/>
      <c r="L76" s="14" t="s">
        <v>492</v>
      </c>
      <c r="M76" s="14" t="s">
        <v>493</v>
      </c>
      <c r="N76" s="26" t="s">
        <v>443</v>
      </c>
      <c r="O76" s="146" t="s">
        <v>398</v>
      </c>
    </row>
    <row r="77" spans="1:21" ht="31.5">
      <c r="A77" s="146">
        <v>10</v>
      </c>
      <c r="B77" s="17" t="s">
        <v>494</v>
      </c>
      <c r="C77" s="146" t="s">
        <v>57</v>
      </c>
      <c r="D77" s="15">
        <v>4.4000000000000004</v>
      </c>
      <c r="E77" s="15"/>
      <c r="F77" s="15">
        <v>4.4000000000000004</v>
      </c>
      <c r="G77" s="146" t="s">
        <v>394</v>
      </c>
      <c r="H77" s="146" t="s">
        <v>23</v>
      </c>
      <c r="I77" s="146"/>
      <c r="J77" s="146"/>
      <c r="K77" s="146"/>
      <c r="L77" s="14" t="s">
        <v>495</v>
      </c>
      <c r="M77" s="14" t="s">
        <v>487</v>
      </c>
      <c r="N77" s="26" t="s">
        <v>488</v>
      </c>
      <c r="O77" s="146" t="s">
        <v>398</v>
      </c>
    </row>
    <row r="78" spans="1:21" ht="31.5">
      <c r="A78" s="146">
        <v>11</v>
      </c>
      <c r="B78" s="17" t="s">
        <v>496</v>
      </c>
      <c r="C78" s="146" t="s">
        <v>57</v>
      </c>
      <c r="D78" s="15">
        <v>0.19</v>
      </c>
      <c r="E78" s="15"/>
      <c r="F78" s="15">
        <v>0.19</v>
      </c>
      <c r="G78" s="146" t="s">
        <v>394</v>
      </c>
      <c r="H78" s="146" t="s">
        <v>23</v>
      </c>
      <c r="I78" s="146"/>
      <c r="J78" s="146"/>
      <c r="K78" s="146"/>
      <c r="L78" s="14" t="s">
        <v>497</v>
      </c>
      <c r="M78" s="14" t="s">
        <v>498</v>
      </c>
      <c r="N78" s="26" t="s">
        <v>443</v>
      </c>
      <c r="O78" s="146" t="s">
        <v>398</v>
      </c>
    </row>
    <row r="79" spans="1:21" ht="47.25">
      <c r="A79" s="146">
        <v>12</v>
      </c>
      <c r="B79" s="17" t="s">
        <v>499</v>
      </c>
      <c r="C79" s="146" t="s">
        <v>57</v>
      </c>
      <c r="D79" s="15">
        <v>0.19</v>
      </c>
      <c r="E79" s="15"/>
      <c r="F79" s="15">
        <v>0.19</v>
      </c>
      <c r="G79" s="146" t="s">
        <v>394</v>
      </c>
      <c r="H79" s="146" t="s">
        <v>23</v>
      </c>
      <c r="I79" s="146"/>
      <c r="J79" s="146"/>
      <c r="K79" s="146"/>
      <c r="L79" s="14" t="s">
        <v>500</v>
      </c>
      <c r="M79" s="14" t="s">
        <v>493</v>
      </c>
      <c r="N79" s="26" t="s">
        <v>443</v>
      </c>
      <c r="O79" s="146" t="s">
        <v>501</v>
      </c>
    </row>
    <row r="80" spans="1:21" ht="47.25">
      <c r="A80" s="146">
        <v>13</v>
      </c>
      <c r="B80" s="17" t="s">
        <v>502</v>
      </c>
      <c r="C80" s="146" t="s">
        <v>503</v>
      </c>
      <c r="D80" s="15">
        <v>1.4</v>
      </c>
      <c r="E80" s="15"/>
      <c r="F80" s="15">
        <v>1.4</v>
      </c>
      <c r="G80" s="146" t="s">
        <v>394</v>
      </c>
      <c r="H80" s="146" t="s">
        <v>23</v>
      </c>
      <c r="I80" s="146" t="s">
        <v>51</v>
      </c>
      <c r="J80" s="146"/>
      <c r="K80" s="146"/>
      <c r="L80" s="14" t="s">
        <v>504</v>
      </c>
      <c r="M80" s="14" t="s">
        <v>487</v>
      </c>
      <c r="N80" s="26" t="s">
        <v>488</v>
      </c>
      <c r="O80" s="146" t="s">
        <v>398</v>
      </c>
    </row>
    <row r="81" spans="1:16" ht="47.25">
      <c r="A81" s="146">
        <v>14</v>
      </c>
      <c r="B81" s="17" t="s">
        <v>505</v>
      </c>
      <c r="C81" s="146" t="s">
        <v>57</v>
      </c>
      <c r="D81" s="15">
        <v>1.05</v>
      </c>
      <c r="E81" s="15"/>
      <c r="F81" s="15">
        <v>1.05</v>
      </c>
      <c r="G81" s="146" t="s">
        <v>394</v>
      </c>
      <c r="H81" s="146" t="s">
        <v>23</v>
      </c>
      <c r="I81" s="146"/>
      <c r="J81" s="146"/>
      <c r="K81" s="146"/>
      <c r="L81" s="14" t="s">
        <v>506</v>
      </c>
      <c r="M81" s="14" t="s">
        <v>507</v>
      </c>
      <c r="N81" s="26" t="s">
        <v>508</v>
      </c>
      <c r="O81" s="146" t="s">
        <v>398</v>
      </c>
    </row>
    <row r="82" spans="1:16" ht="63">
      <c r="A82" s="146">
        <v>15</v>
      </c>
      <c r="B82" s="17" t="s">
        <v>509</v>
      </c>
      <c r="C82" s="146" t="s">
        <v>57</v>
      </c>
      <c r="D82" s="171">
        <v>20</v>
      </c>
      <c r="E82" s="53"/>
      <c r="F82" s="171">
        <f t="shared" ref="F82" si="3">D82</f>
        <v>20</v>
      </c>
      <c r="G82" s="102" t="s">
        <v>348</v>
      </c>
      <c r="H82" s="146" t="s">
        <v>23</v>
      </c>
      <c r="I82" s="146"/>
      <c r="J82" s="146"/>
      <c r="K82" s="146"/>
      <c r="L82" s="14" t="s">
        <v>510</v>
      </c>
      <c r="M82" s="14" t="s">
        <v>487</v>
      </c>
      <c r="N82" s="14" t="s">
        <v>487</v>
      </c>
      <c r="O82" s="146" t="s">
        <v>511</v>
      </c>
      <c r="P82" s="14"/>
    </row>
    <row r="83" spans="1:16" ht="78.75">
      <c r="A83" s="146">
        <v>16</v>
      </c>
      <c r="B83" s="120" t="s">
        <v>512</v>
      </c>
      <c r="C83" s="146" t="s">
        <v>57</v>
      </c>
      <c r="D83" s="23">
        <v>4</v>
      </c>
      <c r="E83" s="23"/>
      <c r="F83" s="23">
        <f>D83</f>
        <v>4</v>
      </c>
      <c r="G83" s="146" t="s">
        <v>447</v>
      </c>
      <c r="H83" s="146" t="s">
        <v>23</v>
      </c>
      <c r="I83" s="146"/>
      <c r="J83" s="146"/>
      <c r="K83" s="146"/>
      <c r="L83" s="14" t="s">
        <v>513</v>
      </c>
      <c r="M83" s="14"/>
      <c r="N83" s="26"/>
      <c r="O83" s="14" t="s">
        <v>514</v>
      </c>
    </row>
    <row r="84" spans="1:16" ht="40.5" customHeight="1">
      <c r="A84" s="146">
        <v>17</v>
      </c>
      <c r="B84" s="17" t="s">
        <v>515</v>
      </c>
      <c r="C84" s="146" t="s">
        <v>57</v>
      </c>
      <c r="D84" s="15">
        <v>1.9</v>
      </c>
      <c r="E84" s="15"/>
      <c r="F84" s="15">
        <f>D84</f>
        <v>1.9</v>
      </c>
      <c r="G84" s="102" t="s">
        <v>382</v>
      </c>
      <c r="H84" s="146" t="s">
        <v>23</v>
      </c>
      <c r="I84" s="146"/>
      <c r="J84" s="146"/>
      <c r="K84" s="146"/>
      <c r="L84" s="14" t="s">
        <v>516</v>
      </c>
      <c r="M84" s="14" t="s">
        <v>517</v>
      </c>
      <c r="N84" s="14" t="s">
        <v>518</v>
      </c>
      <c r="O84" s="146" t="s">
        <v>519</v>
      </c>
      <c r="P84" s="146"/>
    </row>
    <row r="85" spans="1:16" ht="47.25">
      <c r="A85" s="146">
        <v>18</v>
      </c>
      <c r="B85" s="17" t="s">
        <v>520</v>
      </c>
      <c r="C85" s="146" t="s">
        <v>57</v>
      </c>
      <c r="D85" s="15">
        <v>1.8</v>
      </c>
      <c r="E85" s="15"/>
      <c r="F85" s="15">
        <v>1.8</v>
      </c>
      <c r="G85" s="146" t="s">
        <v>388</v>
      </c>
      <c r="H85" s="146" t="s">
        <v>23</v>
      </c>
      <c r="I85" s="146"/>
      <c r="J85" s="146"/>
      <c r="K85" s="146"/>
      <c r="L85" s="14" t="s">
        <v>521</v>
      </c>
      <c r="M85" s="14" t="s">
        <v>522</v>
      </c>
      <c r="N85" s="14" t="s">
        <v>523</v>
      </c>
      <c r="O85" s="146" t="s">
        <v>524</v>
      </c>
      <c r="P85" s="146"/>
    </row>
    <row r="86" spans="1:16" ht="47.25">
      <c r="A86" s="146">
        <v>19</v>
      </c>
      <c r="B86" s="17" t="s">
        <v>525</v>
      </c>
      <c r="C86" s="146" t="s">
        <v>57</v>
      </c>
      <c r="D86" s="15">
        <f>9.4-2</f>
        <v>7.4</v>
      </c>
      <c r="E86" s="15"/>
      <c r="F86" s="15">
        <f>D86</f>
        <v>7.4</v>
      </c>
      <c r="G86" s="146" t="s">
        <v>388</v>
      </c>
      <c r="H86" s="146" t="s">
        <v>23</v>
      </c>
      <c r="I86" s="146"/>
      <c r="J86" s="146"/>
      <c r="K86" s="146"/>
      <c r="L86" s="14" t="s">
        <v>526</v>
      </c>
      <c r="M86" s="14" t="s">
        <v>522</v>
      </c>
      <c r="N86" s="14" t="s">
        <v>316</v>
      </c>
      <c r="O86" s="146" t="s">
        <v>524</v>
      </c>
      <c r="P86" s="146"/>
    </row>
    <row r="87" spans="1:16" ht="47.25">
      <c r="A87" s="146">
        <v>20</v>
      </c>
      <c r="B87" s="17" t="s">
        <v>527</v>
      </c>
      <c r="C87" s="146" t="s">
        <v>57</v>
      </c>
      <c r="D87" s="15">
        <v>5.5</v>
      </c>
      <c r="E87" s="15"/>
      <c r="F87" s="15">
        <f>D87</f>
        <v>5.5</v>
      </c>
      <c r="G87" s="146" t="s">
        <v>388</v>
      </c>
      <c r="H87" s="146" t="s">
        <v>23</v>
      </c>
      <c r="I87" s="146"/>
      <c r="J87" s="146"/>
      <c r="K87" s="146"/>
      <c r="L87" s="14" t="s">
        <v>528</v>
      </c>
      <c r="M87" s="14" t="s">
        <v>522</v>
      </c>
      <c r="N87" s="14" t="s">
        <v>529</v>
      </c>
      <c r="O87" s="146" t="s">
        <v>524</v>
      </c>
      <c r="P87" s="146"/>
    </row>
    <row r="88" spans="1:16" ht="63">
      <c r="A88" s="146">
        <v>21</v>
      </c>
      <c r="B88" s="17" t="s">
        <v>530</v>
      </c>
      <c r="C88" s="146" t="s">
        <v>57</v>
      </c>
      <c r="D88" s="15">
        <v>1.5</v>
      </c>
      <c r="E88" s="15"/>
      <c r="F88" s="15">
        <v>1.5</v>
      </c>
      <c r="G88" s="146" t="s">
        <v>431</v>
      </c>
      <c r="H88" s="146" t="s">
        <v>23</v>
      </c>
      <c r="I88" s="146" t="s">
        <v>51</v>
      </c>
      <c r="J88" s="146"/>
      <c r="K88" s="146"/>
      <c r="L88" s="14" t="s">
        <v>531</v>
      </c>
      <c r="M88" s="14" t="s">
        <v>59</v>
      </c>
      <c r="N88" s="14" t="s">
        <v>59</v>
      </c>
      <c r="O88" s="146" t="s">
        <v>386</v>
      </c>
    </row>
    <row r="89" spans="1:16" ht="47.25">
      <c r="A89" s="146">
        <v>22</v>
      </c>
      <c r="B89" s="17" t="s">
        <v>532</v>
      </c>
      <c r="C89" s="146" t="s">
        <v>57</v>
      </c>
      <c r="D89" s="15">
        <v>15.6</v>
      </c>
      <c r="E89" s="15"/>
      <c r="F89" s="15">
        <v>15.6</v>
      </c>
      <c r="G89" s="146" t="s">
        <v>431</v>
      </c>
      <c r="H89" s="146" t="s">
        <v>23</v>
      </c>
      <c r="I89" s="146" t="s">
        <v>51</v>
      </c>
      <c r="J89" s="146"/>
      <c r="K89" s="146"/>
      <c r="L89" s="14" t="s">
        <v>533</v>
      </c>
      <c r="M89" s="14" t="s">
        <v>59</v>
      </c>
      <c r="N89" s="14" t="s">
        <v>59</v>
      </c>
      <c r="O89" s="146" t="s">
        <v>386</v>
      </c>
    </row>
    <row r="90" spans="1:16" ht="63">
      <c r="A90" s="146">
        <v>23</v>
      </c>
      <c r="B90" s="17" t="s">
        <v>534</v>
      </c>
      <c r="C90" s="146" t="s">
        <v>57</v>
      </c>
      <c r="D90" s="15">
        <v>0.95</v>
      </c>
      <c r="E90" s="15"/>
      <c r="F90" s="15">
        <f>D90</f>
        <v>0.95</v>
      </c>
      <c r="G90" s="146" t="s">
        <v>431</v>
      </c>
      <c r="H90" s="146" t="s">
        <v>23</v>
      </c>
      <c r="I90" s="146"/>
      <c r="J90" s="146"/>
      <c r="K90" s="146"/>
      <c r="L90" s="14" t="s">
        <v>535</v>
      </c>
      <c r="M90" s="14" t="s">
        <v>59</v>
      </c>
      <c r="N90" s="14" t="s">
        <v>59</v>
      </c>
      <c r="O90" s="146" t="s">
        <v>536</v>
      </c>
    </row>
    <row r="91" spans="1:16" ht="47.25">
      <c r="A91" s="146">
        <v>24</v>
      </c>
      <c r="B91" s="17" t="s">
        <v>537</v>
      </c>
      <c r="C91" s="146" t="s">
        <v>57</v>
      </c>
      <c r="D91" s="15">
        <v>0.65</v>
      </c>
      <c r="E91" s="15"/>
      <c r="F91" s="15">
        <f>D91</f>
        <v>0.65</v>
      </c>
      <c r="G91" s="146" t="s">
        <v>431</v>
      </c>
      <c r="H91" s="146" t="s">
        <v>23</v>
      </c>
      <c r="I91" s="146"/>
      <c r="J91" s="146"/>
      <c r="K91" s="146"/>
      <c r="L91" s="14" t="s">
        <v>538</v>
      </c>
      <c r="M91" s="14" t="s">
        <v>59</v>
      </c>
      <c r="N91" s="14" t="s">
        <v>59</v>
      </c>
      <c r="O91" s="146" t="s">
        <v>386</v>
      </c>
    </row>
    <row r="92" spans="1:16" ht="78.75">
      <c r="A92" s="146">
        <v>25</v>
      </c>
      <c r="B92" s="17" t="s">
        <v>539</v>
      </c>
      <c r="C92" s="146" t="s">
        <v>57</v>
      </c>
      <c r="D92" s="15">
        <v>2.4900000000000002</v>
      </c>
      <c r="E92" s="15"/>
      <c r="F92" s="15">
        <v>2.4900000000000002</v>
      </c>
      <c r="G92" s="146" t="s">
        <v>431</v>
      </c>
      <c r="H92" s="146" t="s">
        <v>23</v>
      </c>
      <c r="I92" s="146"/>
      <c r="J92" s="146"/>
      <c r="K92" s="146"/>
      <c r="L92" s="14" t="s">
        <v>540</v>
      </c>
      <c r="M92" s="14" t="s">
        <v>59</v>
      </c>
      <c r="N92" s="14" t="s">
        <v>59</v>
      </c>
      <c r="O92" s="14" t="s">
        <v>541</v>
      </c>
    </row>
    <row r="93" spans="1:16" ht="94.5">
      <c r="A93" s="146">
        <v>26</v>
      </c>
      <c r="B93" s="17" t="s">
        <v>542</v>
      </c>
      <c r="C93" s="146" t="s">
        <v>57</v>
      </c>
      <c r="D93" s="15">
        <v>2.27</v>
      </c>
      <c r="E93" s="15"/>
      <c r="F93" s="15">
        <f>D93</f>
        <v>2.27</v>
      </c>
      <c r="G93" s="146" t="s">
        <v>431</v>
      </c>
      <c r="H93" s="146" t="s">
        <v>23</v>
      </c>
      <c r="I93" s="146"/>
      <c r="J93" s="146"/>
      <c r="K93" s="146"/>
      <c r="L93" s="14" t="s">
        <v>543</v>
      </c>
      <c r="M93" s="14" t="s">
        <v>59</v>
      </c>
      <c r="N93" s="14" t="s">
        <v>59</v>
      </c>
      <c r="O93" s="14" t="s">
        <v>544</v>
      </c>
    </row>
    <row r="94" spans="1:16" ht="94.5">
      <c r="A94" s="146">
        <v>27</v>
      </c>
      <c r="B94" s="17" t="s">
        <v>545</v>
      </c>
      <c r="C94" s="146" t="s">
        <v>57</v>
      </c>
      <c r="D94" s="15">
        <v>0.63</v>
      </c>
      <c r="E94" s="15"/>
      <c r="F94" s="15">
        <f>D94</f>
        <v>0.63</v>
      </c>
      <c r="G94" s="146" t="s">
        <v>431</v>
      </c>
      <c r="H94" s="146" t="s">
        <v>23</v>
      </c>
      <c r="I94" s="146"/>
      <c r="J94" s="146"/>
      <c r="K94" s="146"/>
      <c r="L94" s="14" t="s">
        <v>546</v>
      </c>
      <c r="M94" s="14"/>
      <c r="N94" s="14"/>
      <c r="O94" s="14" t="s">
        <v>547</v>
      </c>
    </row>
    <row r="95" spans="1:16" ht="31.5">
      <c r="A95" s="146">
        <v>28</v>
      </c>
      <c r="B95" s="17" t="s">
        <v>548</v>
      </c>
      <c r="C95" s="146" t="s">
        <v>57</v>
      </c>
      <c r="D95" s="15">
        <v>0.65</v>
      </c>
      <c r="E95" s="15"/>
      <c r="F95" s="15">
        <f>D95</f>
        <v>0.65</v>
      </c>
      <c r="G95" s="146" t="s">
        <v>431</v>
      </c>
      <c r="H95" s="146" t="s">
        <v>23</v>
      </c>
      <c r="I95" s="146"/>
      <c r="J95" s="146"/>
      <c r="K95" s="146"/>
      <c r="L95" s="14" t="s">
        <v>549</v>
      </c>
      <c r="M95" s="14" t="s">
        <v>59</v>
      </c>
      <c r="N95" s="14" t="s">
        <v>316</v>
      </c>
      <c r="O95" s="146" t="s">
        <v>386</v>
      </c>
    </row>
    <row r="96" spans="1:16" ht="31.5">
      <c r="A96" s="146">
        <v>29</v>
      </c>
      <c r="B96" s="17" t="s">
        <v>1651</v>
      </c>
      <c r="C96" s="146" t="s">
        <v>57</v>
      </c>
      <c r="D96" s="15">
        <v>0.25</v>
      </c>
      <c r="E96" s="15"/>
      <c r="F96" s="15">
        <f>D96</f>
        <v>0.25</v>
      </c>
      <c r="G96" s="146" t="s">
        <v>431</v>
      </c>
      <c r="H96" s="146" t="s">
        <v>1112</v>
      </c>
      <c r="I96" s="146"/>
      <c r="J96" s="146"/>
      <c r="K96" s="146"/>
      <c r="L96" s="14"/>
      <c r="M96" s="14"/>
      <c r="N96" s="26"/>
      <c r="O96" s="146" t="s">
        <v>1087</v>
      </c>
    </row>
    <row r="97" spans="1:15" ht="94.5">
      <c r="A97" s="146">
        <v>30</v>
      </c>
      <c r="B97" s="120" t="s">
        <v>550</v>
      </c>
      <c r="C97" s="146" t="s">
        <v>57</v>
      </c>
      <c r="D97" s="23">
        <v>6.61</v>
      </c>
      <c r="E97" s="23"/>
      <c r="F97" s="23">
        <f>D97</f>
        <v>6.61</v>
      </c>
      <c r="G97" s="146" t="s">
        <v>471</v>
      </c>
      <c r="H97" s="146" t="s">
        <v>23</v>
      </c>
      <c r="I97" s="146"/>
      <c r="J97" s="146"/>
      <c r="K97" s="146"/>
      <c r="L97" s="146" t="s">
        <v>551</v>
      </c>
      <c r="M97" s="146"/>
      <c r="N97" s="19"/>
      <c r="O97" s="146" t="s">
        <v>552</v>
      </c>
    </row>
    <row r="98" spans="1:15" ht="47.25">
      <c r="A98" s="146">
        <v>31</v>
      </c>
      <c r="B98" s="17" t="s">
        <v>553</v>
      </c>
      <c r="C98" s="146" t="s">
        <v>554</v>
      </c>
      <c r="D98" s="25">
        <v>0.74</v>
      </c>
      <c r="E98" s="15"/>
      <c r="F98" s="25">
        <v>0.74</v>
      </c>
      <c r="G98" s="146" t="s">
        <v>471</v>
      </c>
      <c r="H98" s="146" t="s">
        <v>23</v>
      </c>
      <c r="I98" s="146" t="s">
        <v>51</v>
      </c>
      <c r="J98" s="146"/>
      <c r="K98" s="146"/>
      <c r="L98" s="146" t="s">
        <v>555</v>
      </c>
      <c r="M98" s="146" t="s">
        <v>59</v>
      </c>
      <c r="N98" s="19" t="s">
        <v>59</v>
      </c>
      <c r="O98" s="146" t="s">
        <v>386</v>
      </c>
    </row>
    <row r="99" spans="1:15" ht="47.25">
      <c r="A99" s="146">
        <v>32</v>
      </c>
      <c r="B99" s="120" t="s">
        <v>556</v>
      </c>
      <c r="C99" s="146" t="s">
        <v>57</v>
      </c>
      <c r="D99" s="23">
        <v>40</v>
      </c>
      <c r="E99" s="23"/>
      <c r="F99" s="23">
        <f>D99</f>
        <v>40</v>
      </c>
      <c r="G99" s="146" t="s">
        <v>471</v>
      </c>
      <c r="H99" s="146" t="s">
        <v>23</v>
      </c>
      <c r="I99" s="146" t="s">
        <v>51</v>
      </c>
      <c r="J99" s="146"/>
      <c r="K99" s="146"/>
      <c r="L99" s="146" t="s">
        <v>557</v>
      </c>
      <c r="M99" s="146"/>
      <c r="N99" s="19"/>
      <c r="O99" s="146" t="s">
        <v>386</v>
      </c>
    </row>
    <row r="100" spans="1:15" ht="31.5">
      <c r="A100" s="146">
        <v>33</v>
      </c>
      <c r="B100" s="120" t="s">
        <v>558</v>
      </c>
      <c r="C100" s="146" t="s">
        <v>57</v>
      </c>
      <c r="D100" s="23">
        <v>1.66</v>
      </c>
      <c r="E100" s="23"/>
      <c r="F100" s="23">
        <v>1.66</v>
      </c>
      <c r="G100" s="146" t="s">
        <v>471</v>
      </c>
      <c r="H100" s="146" t="s">
        <v>23</v>
      </c>
      <c r="I100" s="146"/>
      <c r="J100" s="146"/>
      <c r="K100" s="146"/>
      <c r="L100" s="146" t="s">
        <v>559</v>
      </c>
      <c r="M100" s="146" t="s">
        <v>59</v>
      </c>
      <c r="N100" s="19" t="s">
        <v>59</v>
      </c>
      <c r="O100" s="146" t="s">
        <v>386</v>
      </c>
    </row>
    <row r="101" spans="1:15" ht="31.5">
      <c r="A101" s="146">
        <v>34</v>
      </c>
      <c r="B101" s="120" t="s">
        <v>560</v>
      </c>
      <c r="C101" s="146" t="s">
        <v>57</v>
      </c>
      <c r="D101" s="23">
        <v>0.25</v>
      </c>
      <c r="E101" s="23"/>
      <c r="F101" s="23">
        <f>D101</f>
        <v>0.25</v>
      </c>
      <c r="G101" s="146" t="s">
        <v>471</v>
      </c>
      <c r="H101" s="146" t="s">
        <v>23</v>
      </c>
      <c r="I101" s="146"/>
      <c r="J101" s="146"/>
      <c r="K101" s="146"/>
      <c r="L101" s="146" t="s">
        <v>561</v>
      </c>
      <c r="M101" s="146" t="s">
        <v>59</v>
      </c>
      <c r="N101" s="19" t="s">
        <v>59</v>
      </c>
      <c r="O101" s="146" t="s">
        <v>386</v>
      </c>
    </row>
    <row r="102" spans="1:15" ht="31.5">
      <c r="A102" s="146">
        <v>35</v>
      </c>
      <c r="B102" s="120" t="s">
        <v>562</v>
      </c>
      <c r="C102" s="146" t="s">
        <v>57</v>
      </c>
      <c r="D102" s="23">
        <v>1.61</v>
      </c>
      <c r="E102" s="23"/>
      <c r="F102" s="23">
        <f>D102</f>
        <v>1.61</v>
      </c>
      <c r="G102" s="146" t="s">
        <v>471</v>
      </c>
      <c r="H102" s="146" t="s">
        <v>23</v>
      </c>
      <c r="I102" s="146"/>
      <c r="J102" s="146"/>
      <c r="K102" s="146"/>
      <c r="L102" s="14" t="s">
        <v>563</v>
      </c>
      <c r="M102" s="146" t="s">
        <v>59</v>
      </c>
      <c r="N102" s="26"/>
      <c r="O102" s="146" t="s">
        <v>386</v>
      </c>
    </row>
    <row r="103" spans="1:15" ht="31.5">
      <c r="A103" s="146">
        <v>36</v>
      </c>
      <c r="B103" s="120" t="s">
        <v>564</v>
      </c>
      <c r="C103" s="146" t="s">
        <v>57</v>
      </c>
      <c r="D103" s="23">
        <f>1.04+0.19</f>
        <v>1.23</v>
      </c>
      <c r="E103" s="23"/>
      <c r="F103" s="23">
        <f>D103</f>
        <v>1.23</v>
      </c>
      <c r="G103" s="146" t="s">
        <v>471</v>
      </c>
      <c r="H103" s="146" t="s">
        <v>23</v>
      </c>
      <c r="I103" s="146"/>
      <c r="J103" s="146"/>
      <c r="K103" s="146"/>
      <c r="L103" s="14" t="s">
        <v>565</v>
      </c>
      <c r="M103" s="146" t="s">
        <v>59</v>
      </c>
      <c r="N103" s="19" t="s">
        <v>59</v>
      </c>
      <c r="O103" s="146" t="s">
        <v>386</v>
      </c>
    </row>
    <row r="104" spans="1:15" ht="31.5">
      <c r="A104" s="146">
        <v>37</v>
      </c>
      <c r="B104" s="17" t="s">
        <v>566</v>
      </c>
      <c r="C104" s="146" t="s">
        <v>57</v>
      </c>
      <c r="D104" s="15">
        <v>3.78</v>
      </c>
      <c r="E104" s="15"/>
      <c r="F104" s="15">
        <f>D104</f>
        <v>3.78</v>
      </c>
      <c r="G104" s="146" t="s">
        <v>471</v>
      </c>
      <c r="H104" s="146" t="s">
        <v>23</v>
      </c>
      <c r="I104" s="146"/>
      <c r="J104" s="146"/>
      <c r="K104" s="146"/>
      <c r="L104" s="14" t="s">
        <v>567</v>
      </c>
      <c r="M104" s="146" t="s">
        <v>59</v>
      </c>
      <c r="N104" s="19" t="s">
        <v>59</v>
      </c>
      <c r="O104" s="146" t="s">
        <v>386</v>
      </c>
    </row>
    <row r="105" spans="1:15" ht="31.5">
      <c r="A105" s="146">
        <v>38</v>
      </c>
      <c r="B105" s="17" t="s">
        <v>568</v>
      </c>
      <c r="C105" s="14" t="s">
        <v>57</v>
      </c>
      <c r="D105" s="25">
        <v>0.06</v>
      </c>
      <c r="E105" s="15"/>
      <c r="F105" s="25">
        <v>0.06</v>
      </c>
      <c r="G105" s="104" t="s">
        <v>471</v>
      </c>
      <c r="H105" s="146" t="s">
        <v>23</v>
      </c>
      <c r="I105" s="146"/>
      <c r="J105" s="146"/>
      <c r="K105" s="146"/>
      <c r="L105" s="146" t="s">
        <v>569</v>
      </c>
      <c r="M105" s="146"/>
      <c r="N105" s="19"/>
      <c r="O105" s="146" t="s">
        <v>575</v>
      </c>
    </row>
    <row r="106" spans="1:15" ht="31.5">
      <c r="A106" s="146">
        <v>39</v>
      </c>
      <c r="B106" s="17" t="s">
        <v>570</v>
      </c>
      <c r="C106" s="14" t="s">
        <v>57</v>
      </c>
      <c r="D106" s="15">
        <v>0.59</v>
      </c>
      <c r="E106" s="15"/>
      <c r="F106" s="15">
        <f>D106</f>
        <v>0.59</v>
      </c>
      <c r="G106" s="146" t="s">
        <v>471</v>
      </c>
      <c r="H106" s="146" t="s">
        <v>23</v>
      </c>
      <c r="I106" s="146"/>
      <c r="J106" s="146"/>
      <c r="K106" s="146"/>
      <c r="L106" s="146" t="s">
        <v>571</v>
      </c>
      <c r="M106" s="146"/>
      <c r="N106" s="19"/>
      <c r="O106" s="146" t="s">
        <v>575</v>
      </c>
    </row>
    <row r="107" spans="1:15" ht="31.5">
      <c r="A107" s="146">
        <v>40</v>
      </c>
      <c r="B107" s="17" t="s">
        <v>572</v>
      </c>
      <c r="C107" s="14" t="s">
        <v>57</v>
      </c>
      <c r="D107" s="15">
        <v>2</v>
      </c>
      <c r="E107" s="15"/>
      <c r="F107" s="15">
        <f t="shared" ref="F107" si="4">D107</f>
        <v>2</v>
      </c>
      <c r="G107" s="14" t="s">
        <v>471</v>
      </c>
      <c r="H107" s="14" t="s">
        <v>23</v>
      </c>
      <c r="I107" s="151"/>
      <c r="J107" s="151"/>
      <c r="K107" s="172"/>
      <c r="L107" s="14" t="s">
        <v>573</v>
      </c>
      <c r="M107" s="14"/>
      <c r="N107" s="26"/>
      <c r="O107" s="146" t="s">
        <v>575</v>
      </c>
    </row>
    <row r="108" spans="1:15" ht="31.5">
      <c r="A108" s="146">
        <v>41</v>
      </c>
      <c r="B108" s="17" t="s">
        <v>574</v>
      </c>
      <c r="C108" s="14" t="s">
        <v>57</v>
      </c>
      <c r="D108" s="15">
        <v>0.27</v>
      </c>
      <c r="E108" s="15"/>
      <c r="F108" s="15">
        <v>0.27</v>
      </c>
      <c r="G108" s="14" t="s">
        <v>471</v>
      </c>
      <c r="H108" s="14"/>
      <c r="I108" s="151"/>
      <c r="J108" s="151"/>
      <c r="K108" s="172"/>
      <c r="L108" s="14"/>
      <c r="M108" s="14"/>
      <c r="N108" s="26"/>
      <c r="O108" s="146" t="s">
        <v>575</v>
      </c>
    </row>
    <row r="109" spans="1:15" ht="31.5">
      <c r="A109" s="146">
        <v>42</v>
      </c>
      <c r="B109" s="17" t="s">
        <v>576</v>
      </c>
      <c r="C109" s="14" t="s">
        <v>57</v>
      </c>
      <c r="D109" s="15">
        <v>50</v>
      </c>
      <c r="E109" s="15"/>
      <c r="F109" s="15">
        <v>50</v>
      </c>
      <c r="G109" s="14" t="s">
        <v>350</v>
      </c>
      <c r="H109" s="14" t="s">
        <v>23</v>
      </c>
      <c r="I109" s="151"/>
      <c r="J109" s="151"/>
      <c r="K109" s="172"/>
      <c r="L109" s="14"/>
      <c r="M109" s="14"/>
      <c r="N109" s="26"/>
      <c r="O109" s="146" t="s">
        <v>577</v>
      </c>
    </row>
    <row r="110" spans="1:15" ht="31.5">
      <c r="A110" s="146"/>
      <c r="B110" s="95" t="s">
        <v>578</v>
      </c>
      <c r="C110" s="14"/>
      <c r="D110" s="15"/>
      <c r="E110" s="15"/>
      <c r="F110" s="15"/>
      <c r="G110" s="14"/>
      <c r="H110" s="14"/>
      <c r="I110" s="151"/>
      <c r="J110" s="151"/>
      <c r="K110" s="172"/>
      <c r="L110" s="14"/>
      <c r="M110" s="14"/>
      <c r="N110" s="26"/>
      <c r="O110" s="146"/>
    </row>
    <row r="111" spans="1:15" ht="47.25">
      <c r="A111" s="146">
        <v>1</v>
      </c>
      <c r="B111" s="17" t="s">
        <v>579</v>
      </c>
      <c r="C111" s="14"/>
      <c r="D111" s="15">
        <v>7</v>
      </c>
      <c r="E111" s="15"/>
      <c r="F111" s="15">
        <v>7</v>
      </c>
      <c r="G111" s="14" t="s">
        <v>471</v>
      </c>
      <c r="H111" s="146" t="s">
        <v>23</v>
      </c>
      <c r="I111" s="151"/>
      <c r="J111" s="151"/>
      <c r="K111" s="172"/>
      <c r="L111" s="14"/>
      <c r="M111" s="14"/>
      <c r="N111" s="26"/>
      <c r="O111" s="146" t="s">
        <v>1451</v>
      </c>
    </row>
    <row r="112" spans="1:15" ht="94.5">
      <c r="A112" s="146">
        <v>2</v>
      </c>
      <c r="B112" s="17" t="s">
        <v>580</v>
      </c>
      <c r="C112" s="14" t="s">
        <v>581</v>
      </c>
      <c r="D112" s="15">
        <v>1.53</v>
      </c>
      <c r="E112" s="15"/>
      <c r="F112" s="15">
        <f t="shared" ref="F112:F118" si="5">D112</f>
        <v>1.53</v>
      </c>
      <c r="G112" s="146" t="s">
        <v>431</v>
      </c>
      <c r="H112" s="146" t="s">
        <v>23</v>
      </c>
      <c r="I112" s="146"/>
      <c r="J112" s="146"/>
      <c r="K112" s="146"/>
      <c r="L112" s="14" t="s">
        <v>582</v>
      </c>
      <c r="M112" s="14" t="s">
        <v>583</v>
      </c>
      <c r="N112" s="14" t="s">
        <v>254</v>
      </c>
      <c r="O112" s="14" t="s">
        <v>584</v>
      </c>
    </row>
    <row r="113" spans="1:16" ht="31.5">
      <c r="A113" s="146">
        <v>3</v>
      </c>
      <c r="B113" s="17" t="s">
        <v>585</v>
      </c>
      <c r="C113" s="14" t="s">
        <v>581</v>
      </c>
      <c r="D113" s="15">
        <v>10</v>
      </c>
      <c r="E113" s="15"/>
      <c r="F113" s="15">
        <f t="shared" si="5"/>
        <v>10</v>
      </c>
      <c r="G113" s="102" t="s">
        <v>382</v>
      </c>
      <c r="H113" s="146" t="s">
        <v>23</v>
      </c>
      <c r="I113" s="146"/>
      <c r="J113" s="146"/>
      <c r="K113" s="146"/>
      <c r="L113" s="14" t="s">
        <v>586</v>
      </c>
      <c r="M113" s="14"/>
      <c r="N113" s="14"/>
      <c r="O113" s="146" t="s">
        <v>1611</v>
      </c>
      <c r="P113" s="146"/>
    </row>
    <row r="114" spans="1:16" ht="45.75" customHeight="1">
      <c r="A114" s="146">
        <v>4</v>
      </c>
      <c r="B114" s="17" t="s">
        <v>587</v>
      </c>
      <c r="C114" s="14" t="s">
        <v>581</v>
      </c>
      <c r="D114" s="15">
        <v>15</v>
      </c>
      <c r="E114" s="15"/>
      <c r="F114" s="15">
        <f t="shared" si="5"/>
        <v>15</v>
      </c>
      <c r="G114" s="102" t="s">
        <v>382</v>
      </c>
      <c r="H114" s="146" t="s">
        <v>23</v>
      </c>
      <c r="I114" s="14"/>
      <c r="J114" s="14"/>
      <c r="K114" s="49"/>
      <c r="L114" s="14" t="s">
        <v>588</v>
      </c>
      <c r="M114" s="14" t="s">
        <v>589</v>
      </c>
      <c r="N114" s="14" t="s">
        <v>590</v>
      </c>
      <c r="O114" s="146" t="s">
        <v>591</v>
      </c>
      <c r="P114" s="146"/>
    </row>
    <row r="115" spans="1:16" ht="38.25" customHeight="1">
      <c r="A115" s="146">
        <v>5</v>
      </c>
      <c r="B115" s="17" t="s">
        <v>592</v>
      </c>
      <c r="C115" s="14" t="s">
        <v>581</v>
      </c>
      <c r="D115" s="15">
        <v>7</v>
      </c>
      <c r="E115" s="15"/>
      <c r="F115" s="15">
        <f t="shared" si="5"/>
        <v>7</v>
      </c>
      <c r="G115" s="104" t="s">
        <v>447</v>
      </c>
      <c r="H115" s="146" t="s">
        <v>23</v>
      </c>
      <c r="I115" s="146"/>
      <c r="J115" s="146"/>
      <c r="K115" s="146"/>
      <c r="L115" s="14" t="s">
        <v>593</v>
      </c>
      <c r="M115" s="14" t="s">
        <v>594</v>
      </c>
      <c r="N115" s="14" t="s">
        <v>594</v>
      </c>
      <c r="O115" s="146" t="s">
        <v>318</v>
      </c>
      <c r="P115" s="103"/>
    </row>
    <row r="116" spans="1:16" ht="63" customHeight="1">
      <c r="A116" s="146">
        <v>6</v>
      </c>
      <c r="B116" s="17" t="s">
        <v>599</v>
      </c>
      <c r="C116" s="14" t="s">
        <v>581</v>
      </c>
      <c r="D116" s="15">
        <v>23.75</v>
      </c>
      <c r="E116" s="112"/>
      <c r="F116" s="112">
        <f t="shared" si="5"/>
        <v>23.75</v>
      </c>
      <c r="G116" s="50" t="s">
        <v>394</v>
      </c>
      <c r="H116" s="146" t="s">
        <v>23</v>
      </c>
      <c r="I116" s="146"/>
      <c r="J116" s="146"/>
      <c r="K116" s="146"/>
      <c r="L116" s="14" t="s">
        <v>595</v>
      </c>
      <c r="M116" s="14" t="s">
        <v>596</v>
      </c>
      <c r="N116" s="26" t="s">
        <v>597</v>
      </c>
      <c r="O116" s="14" t="s">
        <v>598</v>
      </c>
      <c r="P116" s="103"/>
    </row>
    <row r="117" spans="1:16" ht="36.75" customHeight="1">
      <c r="A117" s="146">
        <v>7</v>
      </c>
      <c r="B117" s="17" t="s">
        <v>600</v>
      </c>
      <c r="C117" s="14" t="s">
        <v>581</v>
      </c>
      <c r="D117" s="15">
        <v>15</v>
      </c>
      <c r="E117" s="15"/>
      <c r="F117" s="15">
        <f t="shared" si="5"/>
        <v>15</v>
      </c>
      <c r="G117" s="146" t="s">
        <v>400</v>
      </c>
      <c r="H117" s="146" t="s">
        <v>23</v>
      </c>
      <c r="I117" s="146"/>
      <c r="J117" s="146"/>
      <c r="K117" s="146"/>
      <c r="L117" s="14" t="s">
        <v>601</v>
      </c>
      <c r="M117" s="14" t="s">
        <v>602</v>
      </c>
      <c r="N117" s="26" t="s">
        <v>603</v>
      </c>
      <c r="O117" s="146" t="s">
        <v>483</v>
      </c>
      <c r="P117" s="103"/>
    </row>
    <row r="118" spans="1:16" ht="33.75" customHeight="1">
      <c r="A118" s="146">
        <v>8</v>
      </c>
      <c r="B118" s="37" t="s">
        <v>604</v>
      </c>
      <c r="C118" s="14" t="s">
        <v>581</v>
      </c>
      <c r="D118" s="15">
        <v>50</v>
      </c>
      <c r="E118" s="15"/>
      <c r="F118" s="15">
        <f t="shared" si="5"/>
        <v>50</v>
      </c>
      <c r="G118" s="146" t="s">
        <v>350</v>
      </c>
      <c r="H118" s="146" t="s">
        <v>23</v>
      </c>
      <c r="I118" s="14"/>
      <c r="J118" s="14"/>
      <c r="K118" s="49"/>
      <c r="L118" s="14"/>
      <c r="M118" s="14"/>
      <c r="N118" s="26"/>
      <c r="O118" s="146"/>
      <c r="P118" s="103"/>
    </row>
    <row r="119" spans="1:16" ht="31.5">
      <c r="A119" s="146"/>
      <c r="B119" s="95" t="s">
        <v>605</v>
      </c>
      <c r="C119" s="146"/>
      <c r="D119" s="15"/>
      <c r="E119" s="15"/>
      <c r="F119" s="15"/>
      <c r="G119" s="146"/>
      <c r="H119" s="146"/>
      <c r="I119" s="146"/>
      <c r="J119" s="146"/>
      <c r="K119" s="146"/>
      <c r="L119" s="14"/>
      <c r="M119" s="14"/>
      <c r="N119" s="26"/>
      <c r="O119" s="146"/>
    </row>
    <row r="120" spans="1:16" ht="63">
      <c r="A120" s="146">
        <v>1</v>
      </c>
      <c r="B120" s="27" t="s">
        <v>75</v>
      </c>
      <c r="C120" s="14" t="s">
        <v>70</v>
      </c>
      <c r="D120" s="173">
        <v>26</v>
      </c>
      <c r="E120" s="173"/>
      <c r="F120" s="173">
        <v>26</v>
      </c>
      <c r="G120" s="146" t="s">
        <v>22</v>
      </c>
      <c r="H120" s="146" t="s">
        <v>23</v>
      </c>
      <c r="I120" s="146"/>
      <c r="J120" s="146" t="s">
        <v>71</v>
      </c>
      <c r="K120" s="14"/>
      <c r="L120" s="146" t="s">
        <v>76</v>
      </c>
      <c r="M120" s="146"/>
      <c r="N120" s="19"/>
      <c r="O120" s="241" t="s">
        <v>312</v>
      </c>
    </row>
    <row r="121" spans="1:16" ht="63">
      <c r="A121" s="146">
        <v>2</v>
      </c>
      <c r="B121" s="27" t="s">
        <v>77</v>
      </c>
      <c r="C121" s="14" t="s">
        <v>70</v>
      </c>
      <c r="D121" s="15">
        <v>10.3</v>
      </c>
      <c r="E121" s="15"/>
      <c r="F121" s="28">
        <f>D121</f>
        <v>10.3</v>
      </c>
      <c r="G121" s="146" t="s">
        <v>22</v>
      </c>
      <c r="H121" s="146" t="s">
        <v>23</v>
      </c>
      <c r="I121" s="146"/>
      <c r="J121" s="146" t="s">
        <v>71</v>
      </c>
      <c r="K121" s="146"/>
      <c r="L121" s="146" t="s">
        <v>78</v>
      </c>
      <c r="M121" s="146"/>
      <c r="N121" s="19"/>
      <c r="O121" s="241"/>
    </row>
    <row r="122" spans="1:16" ht="63">
      <c r="A122" s="146">
        <v>3</v>
      </c>
      <c r="B122" s="27" t="s">
        <v>1655</v>
      </c>
      <c r="C122" s="14"/>
      <c r="D122" s="15">
        <v>3</v>
      </c>
      <c r="E122" s="15"/>
      <c r="F122" s="28">
        <v>3</v>
      </c>
      <c r="G122" s="146" t="s">
        <v>22</v>
      </c>
      <c r="H122" s="146" t="s">
        <v>23</v>
      </c>
      <c r="I122" s="146"/>
      <c r="J122" s="146" t="s">
        <v>71</v>
      </c>
      <c r="K122" s="146"/>
      <c r="L122" s="146"/>
      <c r="M122" s="146"/>
      <c r="N122" s="19"/>
      <c r="O122" s="146" t="s">
        <v>1653</v>
      </c>
    </row>
    <row r="123" spans="1:16" ht="63">
      <c r="A123" s="146">
        <v>4</v>
      </c>
      <c r="B123" s="17" t="s">
        <v>606</v>
      </c>
      <c r="C123" s="14" t="s">
        <v>70</v>
      </c>
      <c r="D123" s="15">
        <v>5.98</v>
      </c>
      <c r="E123" s="15"/>
      <c r="F123" s="15">
        <f t="shared" ref="F123:F126" si="6">D123</f>
        <v>5.98</v>
      </c>
      <c r="G123" s="146" t="s">
        <v>388</v>
      </c>
      <c r="H123" s="146" t="s">
        <v>23</v>
      </c>
      <c r="I123" s="146"/>
      <c r="J123" s="146" t="s">
        <v>71</v>
      </c>
      <c r="K123" s="146"/>
      <c r="L123" s="146" t="s">
        <v>607</v>
      </c>
      <c r="M123" s="146" t="s">
        <v>608</v>
      </c>
      <c r="N123" s="146" t="s">
        <v>608</v>
      </c>
      <c r="O123" s="146" t="s">
        <v>524</v>
      </c>
      <c r="P123" s="146"/>
    </row>
    <row r="124" spans="1:16" ht="63">
      <c r="A124" s="146">
        <v>5</v>
      </c>
      <c r="B124" s="17" t="s">
        <v>609</v>
      </c>
      <c r="C124" s="14" t="s">
        <v>70</v>
      </c>
      <c r="D124" s="15">
        <v>7.24</v>
      </c>
      <c r="E124" s="15"/>
      <c r="F124" s="15">
        <f t="shared" si="6"/>
        <v>7.24</v>
      </c>
      <c r="G124" s="146" t="s">
        <v>388</v>
      </c>
      <c r="H124" s="146" t="s">
        <v>23</v>
      </c>
      <c r="I124" s="146"/>
      <c r="J124" s="146" t="s">
        <v>71</v>
      </c>
      <c r="K124" s="146"/>
      <c r="L124" s="146" t="s">
        <v>610</v>
      </c>
      <c r="M124" s="146" t="s">
        <v>608</v>
      </c>
      <c r="N124" s="146" t="s">
        <v>608</v>
      </c>
      <c r="O124" s="146" t="s">
        <v>524</v>
      </c>
      <c r="P124" s="146"/>
    </row>
    <row r="125" spans="1:16" ht="63">
      <c r="A125" s="146">
        <v>6</v>
      </c>
      <c r="B125" s="17" t="s">
        <v>611</v>
      </c>
      <c r="C125" s="14" t="s">
        <v>70</v>
      </c>
      <c r="D125" s="15">
        <v>13.46</v>
      </c>
      <c r="E125" s="15"/>
      <c r="F125" s="15">
        <f t="shared" si="6"/>
        <v>13.46</v>
      </c>
      <c r="G125" s="146" t="s">
        <v>388</v>
      </c>
      <c r="H125" s="146" t="s">
        <v>23</v>
      </c>
      <c r="I125" s="146"/>
      <c r="J125" s="146" t="s">
        <v>71</v>
      </c>
      <c r="K125" s="146"/>
      <c r="L125" s="146" t="s">
        <v>612</v>
      </c>
      <c r="M125" s="146" t="s">
        <v>613</v>
      </c>
      <c r="N125" s="146" t="s">
        <v>613</v>
      </c>
      <c r="O125" s="146" t="s">
        <v>524</v>
      </c>
      <c r="P125" s="146"/>
    </row>
    <row r="126" spans="1:16" ht="63">
      <c r="A126" s="146">
        <v>7</v>
      </c>
      <c r="B126" s="17" t="s">
        <v>614</v>
      </c>
      <c r="C126" s="14" t="s">
        <v>70</v>
      </c>
      <c r="D126" s="15">
        <v>8.74</v>
      </c>
      <c r="E126" s="15"/>
      <c r="F126" s="15">
        <f t="shared" si="6"/>
        <v>8.74</v>
      </c>
      <c r="G126" s="146" t="s">
        <v>388</v>
      </c>
      <c r="H126" s="146" t="s">
        <v>23</v>
      </c>
      <c r="I126" s="146"/>
      <c r="J126" s="146" t="s">
        <v>71</v>
      </c>
      <c r="K126" s="146"/>
      <c r="L126" s="146" t="s">
        <v>615</v>
      </c>
      <c r="M126" s="146" t="s">
        <v>613</v>
      </c>
      <c r="N126" s="146" t="s">
        <v>613</v>
      </c>
      <c r="O126" s="146" t="s">
        <v>524</v>
      </c>
      <c r="P126" s="146"/>
    </row>
    <row r="127" spans="1:16" ht="63">
      <c r="A127" s="146">
        <v>8</v>
      </c>
      <c r="B127" s="17" t="s">
        <v>616</v>
      </c>
      <c r="C127" s="14" t="s">
        <v>70</v>
      </c>
      <c r="D127" s="15">
        <v>9.8800000000000008</v>
      </c>
      <c r="E127" s="15"/>
      <c r="F127" s="15">
        <v>9.8800000000000008</v>
      </c>
      <c r="G127" s="50" t="s">
        <v>388</v>
      </c>
      <c r="H127" s="146" t="s">
        <v>23</v>
      </c>
      <c r="I127" s="146"/>
      <c r="J127" s="146" t="s">
        <v>71</v>
      </c>
      <c r="K127" s="14" t="s">
        <v>55</v>
      </c>
      <c r="L127" s="146" t="s">
        <v>617</v>
      </c>
      <c r="M127" s="146" t="s">
        <v>613</v>
      </c>
      <c r="N127" s="146" t="s">
        <v>613</v>
      </c>
      <c r="O127" s="146" t="s">
        <v>524</v>
      </c>
      <c r="P127" s="146"/>
    </row>
    <row r="128" spans="1:16" ht="63">
      <c r="A128" s="146">
        <v>9</v>
      </c>
      <c r="B128" s="17" t="s">
        <v>618</v>
      </c>
      <c r="C128" s="14" t="s">
        <v>70</v>
      </c>
      <c r="D128" s="15">
        <v>18.2</v>
      </c>
      <c r="E128" s="15"/>
      <c r="F128" s="28">
        <f>D128</f>
        <v>18.2</v>
      </c>
      <c r="G128" s="50" t="s">
        <v>388</v>
      </c>
      <c r="H128" s="146" t="s">
        <v>23</v>
      </c>
      <c r="I128" s="146"/>
      <c r="J128" s="146" t="s">
        <v>71</v>
      </c>
      <c r="K128" s="146"/>
      <c r="L128" s="146" t="s">
        <v>619</v>
      </c>
      <c r="M128" s="146" t="s">
        <v>613</v>
      </c>
      <c r="N128" s="146" t="s">
        <v>613</v>
      </c>
      <c r="O128" s="146" t="s">
        <v>524</v>
      </c>
      <c r="P128" s="146"/>
    </row>
    <row r="129" spans="1:16" ht="63">
      <c r="A129" s="146">
        <v>10</v>
      </c>
      <c r="B129" s="17" t="s">
        <v>620</v>
      </c>
      <c r="C129" s="14" t="s">
        <v>70</v>
      </c>
      <c r="D129" s="112">
        <v>1.1000000000000001</v>
      </c>
      <c r="E129" s="15"/>
      <c r="F129" s="112">
        <v>1.1000000000000001</v>
      </c>
      <c r="G129" s="50" t="s">
        <v>388</v>
      </c>
      <c r="H129" s="146" t="s">
        <v>23</v>
      </c>
      <c r="I129" s="146"/>
      <c r="J129" s="146" t="s">
        <v>71</v>
      </c>
      <c r="K129" s="40" t="s">
        <v>90</v>
      </c>
      <c r="L129" s="146" t="s">
        <v>621</v>
      </c>
      <c r="M129" s="146" t="s">
        <v>622</v>
      </c>
      <c r="N129" s="146" t="s">
        <v>622</v>
      </c>
      <c r="O129" s="146" t="s">
        <v>623</v>
      </c>
      <c r="P129" s="146"/>
    </row>
    <row r="130" spans="1:16" ht="62.25" customHeight="1">
      <c r="A130" s="146">
        <v>11</v>
      </c>
      <c r="B130" s="17" t="s">
        <v>1654</v>
      </c>
      <c r="C130" s="14"/>
      <c r="D130" s="112">
        <v>10</v>
      </c>
      <c r="E130" s="15"/>
      <c r="F130" s="112">
        <v>10</v>
      </c>
      <c r="G130" s="50" t="s">
        <v>471</v>
      </c>
      <c r="H130" s="146" t="s">
        <v>23</v>
      </c>
      <c r="I130" s="146"/>
      <c r="J130" s="146" t="s">
        <v>71</v>
      </c>
      <c r="K130" s="40"/>
      <c r="L130" s="146"/>
      <c r="M130" s="146"/>
      <c r="N130" s="146"/>
      <c r="O130" s="146" t="s">
        <v>1653</v>
      </c>
      <c r="P130" s="146"/>
    </row>
    <row r="131" spans="1:16" ht="63">
      <c r="A131" s="146">
        <v>12</v>
      </c>
      <c r="B131" s="17" t="s">
        <v>624</v>
      </c>
      <c r="C131" s="14" t="s">
        <v>70</v>
      </c>
      <c r="D131" s="15">
        <v>10</v>
      </c>
      <c r="E131" s="15"/>
      <c r="F131" s="15">
        <f t="shared" ref="F131:F133" si="7">D131</f>
        <v>10</v>
      </c>
      <c r="G131" s="146" t="s">
        <v>348</v>
      </c>
      <c r="H131" s="146" t="s">
        <v>23</v>
      </c>
      <c r="I131" s="146"/>
      <c r="J131" s="146" t="s">
        <v>71</v>
      </c>
      <c r="K131" s="146"/>
      <c r="L131" s="146" t="s">
        <v>625</v>
      </c>
      <c r="M131" s="146" t="s">
        <v>626</v>
      </c>
      <c r="N131" s="146" t="s">
        <v>627</v>
      </c>
      <c r="O131" s="146" t="s">
        <v>398</v>
      </c>
      <c r="P131" s="146"/>
    </row>
    <row r="132" spans="1:16" ht="63">
      <c r="A132" s="146">
        <v>13</v>
      </c>
      <c r="B132" s="17" t="s">
        <v>628</v>
      </c>
      <c r="C132" s="14" t="s">
        <v>70</v>
      </c>
      <c r="D132" s="15">
        <v>9.57</v>
      </c>
      <c r="E132" s="15"/>
      <c r="F132" s="15">
        <f t="shared" si="7"/>
        <v>9.57</v>
      </c>
      <c r="G132" s="146" t="s">
        <v>348</v>
      </c>
      <c r="H132" s="146" t="s">
        <v>23</v>
      </c>
      <c r="I132" s="146"/>
      <c r="J132" s="146" t="s">
        <v>71</v>
      </c>
      <c r="K132" s="146"/>
      <c r="L132" s="146" t="s">
        <v>629</v>
      </c>
      <c r="M132" s="146"/>
      <c r="N132" s="146"/>
      <c r="O132" s="146" t="s">
        <v>638</v>
      </c>
      <c r="P132" s="146"/>
    </row>
    <row r="133" spans="1:16" ht="63">
      <c r="A133" s="146">
        <v>14</v>
      </c>
      <c r="B133" s="17" t="s">
        <v>630</v>
      </c>
      <c r="C133" s="14" t="s">
        <v>70</v>
      </c>
      <c r="D133" s="15">
        <v>5</v>
      </c>
      <c r="E133" s="15"/>
      <c r="F133" s="15">
        <f t="shared" si="7"/>
        <v>5</v>
      </c>
      <c r="G133" s="146" t="s">
        <v>348</v>
      </c>
      <c r="H133" s="146" t="s">
        <v>23</v>
      </c>
      <c r="I133" s="146"/>
      <c r="J133" s="146" t="s">
        <v>71</v>
      </c>
      <c r="K133" s="146"/>
      <c r="L133" s="146" t="s">
        <v>631</v>
      </c>
      <c r="M133" s="146" t="s">
        <v>632</v>
      </c>
      <c r="N133" s="146" t="s">
        <v>632</v>
      </c>
      <c r="O133" s="146" t="s">
        <v>633</v>
      </c>
      <c r="P133" s="146"/>
    </row>
    <row r="134" spans="1:16" ht="63">
      <c r="A134" s="146">
        <v>15</v>
      </c>
      <c r="B134" s="17" t="s">
        <v>634</v>
      </c>
      <c r="C134" s="14" t="s">
        <v>70</v>
      </c>
      <c r="D134" s="112">
        <v>9.3699999999999992</v>
      </c>
      <c r="E134" s="112"/>
      <c r="F134" s="112">
        <v>9.3699999999999992</v>
      </c>
      <c r="G134" s="50" t="s">
        <v>348</v>
      </c>
      <c r="H134" s="146" t="s">
        <v>23</v>
      </c>
      <c r="I134" s="146"/>
      <c r="J134" s="146" t="s">
        <v>71</v>
      </c>
      <c r="K134" s="146" t="s">
        <v>90</v>
      </c>
      <c r="L134" s="146" t="s">
        <v>635</v>
      </c>
      <c r="M134" s="146" t="s">
        <v>636</v>
      </c>
      <c r="N134" s="146" t="s">
        <v>637</v>
      </c>
      <c r="O134" s="146" t="s">
        <v>398</v>
      </c>
      <c r="P134" s="146"/>
    </row>
    <row r="135" spans="1:16" ht="31.5">
      <c r="A135" s="146"/>
      <c r="B135" s="170" t="s">
        <v>639</v>
      </c>
      <c r="C135" s="14"/>
      <c r="D135" s="15"/>
      <c r="E135" s="15"/>
      <c r="F135" s="28"/>
      <c r="G135" s="146"/>
      <c r="H135" s="146"/>
      <c r="I135" s="146"/>
      <c r="J135" s="146"/>
      <c r="K135" s="146"/>
      <c r="L135" s="146"/>
      <c r="M135" s="146"/>
      <c r="N135" s="19"/>
      <c r="O135" s="146"/>
    </row>
    <row r="136" spans="1:16" ht="47.25">
      <c r="A136" s="146">
        <v>1</v>
      </c>
      <c r="B136" s="17" t="s">
        <v>640</v>
      </c>
      <c r="C136" s="14" t="s">
        <v>641</v>
      </c>
      <c r="D136" s="112">
        <v>50</v>
      </c>
      <c r="E136" s="112"/>
      <c r="F136" s="112">
        <v>50</v>
      </c>
      <c r="G136" s="50" t="s">
        <v>350</v>
      </c>
      <c r="H136" s="146" t="s">
        <v>23</v>
      </c>
      <c r="I136" s="146"/>
      <c r="J136" s="146"/>
      <c r="K136" s="146"/>
      <c r="L136" s="146"/>
      <c r="M136" s="146"/>
      <c r="N136" s="19"/>
      <c r="O136" s="146"/>
    </row>
    <row r="137" spans="1:16" ht="15.75">
      <c r="A137" s="146"/>
      <c r="B137" s="174" t="s">
        <v>642</v>
      </c>
      <c r="C137" s="14"/>
      <c r="D137" s="15"/>
      <c r="E137" s="15"/>
      <c r="F137" s="28"/>
      <c r="G137" s="146"/>
      <c r="H137" s="146"/>
      <c r="I137" s="146"/>
      <c r="J137" s="146"/>
      <c r="K137" s="146"/>
      <c r="L137" s="146"/>
      <c r="M137" s="146"/>
      <c r="N137" s="19"/>
      <c r="O137" s="146"/>
    </row>
    <row r="138" spans="1:16" ht="94.5">
      <c r="A138" s="146">
        <v>1</v>
      </c>
      <c r="B138" s="17" t="s">
        <v>1430</v>
      </c>
      <c r="C138" s="14"/>
      <c r="D138" s="15" t="s">
        <v>1438</v>
      </c>
      <c r="E138" s="15"/>
      <c r="F138" s="28" t="s">
        <v>1438</v>
      </c>
      <c r="G138" s="146" t="s">
        <v>1434</v>
      </c>
      <c r="H138" s="146" t="s">
        <v>1445</v>
      </c>
      <c r="I138" s="146"/>
      <c r="J138" s="146" t="s">
        <v>353</v>
      </c>
      <c r="K138" s="146"/>
      <c r="L138" s="146"/>
      <c r="M138" s="146"/>
      <c r="N138" s="19"/>
      <c r="O138" s="146" t="s">
        <v>1428</v>
      </c>
    </row>
    <row r="139" spans="1:16" ht="110.25">
      <c r="A139" s="146">
        <v>2</v>
      </c>
      <c r="B139" s="17" t="s">
        <v>1431</v>
      </c>
      <c r="C139" s="14"/>
      <c r="D139" s="15" t="s">
        <v>1439</v>
      </c>
      <c r="E139" s="15"/>
      <c r="F139" s="28" t="s">
        <v>1439</v>
      </c>
      <c r="G139" s="146" t="s">
        <v>1435</v>
      </c>
      <c r="H139" s="146" t="s">
        <v>1445</v>
      </c>
      <c r="I139" s="146"/>
      <c r="J139" s="146" t="s">
        <v>353</v>
      </c>
      <c r="K139" s="146"/>
      <c r="L139" s="146"/>
      <c r="M139" s="146"/>
      <c r="N139" s="19"/>
      <c r="O139" s="146" t="s">
        <v>1428</v>
      </c>
    </row>
    <row r="140" spans="1:16" ht="78.75">
      <c r="A140" s="146">
        <v>3</v>
      </c>
      <c r="B140" s="17" t="s">
        <v>1432</v>
      </c>
      <c r="C140" s="14"/>
      <c r="D140" s="15" t="s">
        <v>1440</v>
      </c>
      <c r="E140" s="15"/>
      <c r="F140" s="28" t="s">
        <v>1440</v>
      </c>
      <c r="G140" s="146" t="s">
        <v>1436</v>
      </c>
      <c r="H140" s="146" t="s">
        <v>1445</v>
      </c>
      <c r="I140" s="146"/>
      <c r="J140" s="146" t="s">
        <v>353</v>
      </c>
      <c r="K140" s="146"/>
      <c r="L140" s="146"/>
      <c r="M140" s="146"/>
      <c r="N140" s="19"/>
      <c r="O140" s="146" t="s">
        <v>1428</v>
      </c>
    </row>
    <row r="141" spans="1:16" ht="157.5">
      <c r="A141" s="146">
        <v>4</v>
      </c>
      <c r="B141" s="17" t="s">
        <v>1433</v>
      </c>
      <c r="C141" s="14"/>
      <c r="D141" s="15" t="s">
        <v>1441</v>
      </c>
      <c r="E141" s="15"/>
      <c r="F141" s="28" t="s">
        <v>1441</v>
      </c>
      <c r="G141" s="146" t="s">
        <v>1437</v>
      </c>
      <c r="H141" s="146" t="s">
        <v>1445</v>
      </c>
      <c r="I141" s="146"/>
      <c r="J141" s="146" t="s">
        <v>353</v>
      </c>
      <c r="K141" s="146"/>
      <c r="L141" s="146"/>
      <c r="M141" s="146"/>
      <c r="N141" s="19"/>
      <c r="O141" s="146" t="s">
        <v>1428</v>
      </c>
    </row>
    <row r="142" spans="1:16" ht="110.25">
      <c r="A142" s="146">
        <v>5</v>
      </c>
      <c r="B142" s="17" t="s">
        <v>1442</v>
      </c>
      <c r="C142" s="14"/>
      <c r="D142" s="15" t="s">
        <v>1452</v>
      </c>
      <c r="E142" s="15"/>
      <c r="F142" s="28" t="s">
        <v>1452</v>
      </c>
      <c r="G142" s="146" t="s">
        <v>1455</v>
      </c>
      <c r="H142" s="146" t="s">
        <v>1445</v>
      </c>
      <c r="I142" s="146"/>
      <c r="J142" s="146" t="s">
        <v>353</v>
      </c>
      <c r="K142" s="146"/>
      <c r="L142" s="146"/>
      <c r="M142" s="146"/>
      <c r="N142" s="19"/>
      <c r="O142" s="146" t="s">
        <v>1428</v>
      </c>
    </row>
    <row r="143" spans="1:16" ht="126">
      <c r="A143" s="146">
        <v>6</v>
      </c>
      <c r="B143" s="17" t="s">
        <v>1443</v>
      </c>
      <c r="C143" s="14"/>
      <c r="D143" s="15" t="s">
        <v>1453</v>
      </c>
      <c r="E143" s="15"/>
      <c r="F143" s="28" t="s">
        <v>1453</v>
      </c>
      <c r="G143" s="146" t="s">
        <v>1455</v>
      </c>
      <c r="H143" s="146" t="s">
        <v>1445</v>
      </c>
      <c r="I143" s="146"/>
      <c r="J143" s="146" t="s">
        <v>353</v>
      </c>
      <c r="K143" s="146"/>
      <c r="L143" s="146"/>
      <c r="M143" s="146"/>
      <c r="N143" s="19"/>
      <c r="O143" s="146" t="s">
        <v>1428</v>
      </c>
    </row>
    <row r="144" spans="1:16" ht="110.25">
      <c r="A144" s="146">
        <v>7</v>
      </c>
      <c r="B144" s="17" t="s">
        <v>1444</v>
      </c>
      <c r="C144" s="14"/>
      <c r="D144" s="15" t="s">
        <v>1454</v>
      </c>
      <c r="E144" s="15"/>
      <c r="F144" s="28" t="s">
        <v>1454</v>
      </c>
      <c r="G144" s="146" t="s">
        <v>1456</v>
      </c>
      <c r="H144" s="146" t="s">
        <v>1445</v>
      </c>
      <c r="I144" s="146"/>
      <c r="J144" s="146" t="s">
        <v>353</v>
      </c>
      <c r="K144" s="146"/>
      <c r="L144" s="146"/>
      <c r="M144" s="146"/>
      <c r="N144" s="19"/>
      <c r="O144" s="146" t="s">
        <v>1428</v>
      </c>
    </row>
    <row r="145" spans="1:21" ht="94.5">
      <c r="A145" s="146">
        <v>8</v>
      </c>
      <c r="B145" s="17" t="s">
        <v>1644</v>
      </c>
      <c r="C145" s="14"/>
      <c r="D145" s="15">
        <v>16.5</v>
      </c>
      <c r="E145" s="15"/>
      <c r="F145" s="28">
        <v>16.5</v>
      </c>
      <c r="G145" s="146" t="s">
        <v>1437</v>
      </c>
      <c r="H145" s="146" t="s">
        <v>1445</v>
      </c>
      <c r="I145" s="146"/>
      <c r="J145" s="146" t="s">
        <v>353</v>
      </c>
      <c r="K145" s="146"/>
      <c r="L145" s="146"/>
      <c r="M145" s="146"/>
      <c r="N145" s="19"/>
      <c r="O145" s="146" t="s">
        <v>1428</v>
      </c>
    </row>
    <row r="146" spans="1:21" ht="94.5">
      <c r="A146" s="146">
        <v>9</v>
      </c>
      <c r="B146" s="17" t="s">
        <v>1645</v>
      </c>
      <c r="C146" s="14"/>
      <c r="D146" s="15">
        <v>16.5</v>
      </c>
      <c r="E146" s="15"/>
      <c r="F146" s="28">
        <v>16.5</v>
      </c>
      <c r="G146" s="146" t="s">
        <v>1437</v>
      </c>
      <c r="H146" s="146" t="s">
        <v>1445</v>
      </c>
      <c r="I146" s="146"/>
      <c r="J146" s="146" t="s">
        <v>353</v>
      </c>
      <c r="K146" s="146"/>
      <c r="L146" s="146"/>
      <c r="M146" s="146"/>
      <c r="N146" s="19"/>
      <c r="O146" s="146" t="s">
        <v>1428</v>
      </c>
    </row>
    <row r="147" spans="1:21" s="10" customFormat="1" ht="78.75">
      <c r="A147" s="146">
        <v>10</v>
      </c>
      <c r="B147" s="17" t="s">
        <v>79</v>
      </c>
      <c r="C147" s="146" t="s">
        <v>80</v>
      </c>
      <c r="D147" s="15">
        <v>10.01</v>
      </c>
      <c r="E147" s="23"/>
      <c r="F147" s="15">
        <f>D147</f>
        <v>10.01</v>
      </c>
      <c r="G147" s="14" t="s">
        <v>81</v>
      </c>
      <c r="H147" s="146" t="s">
        <v>23</v>
      </c>
      <c r="I147" s="146" t="s">
        <v>82</v>
      </c>
      <c r="J147" s="146" t="s">
        <v>83</v>
      </c>
      <c r="K147" s="151"/>
      <c r="L147" s="29" t="s">
        <v>84</v>
      </c>
      <c r="M147" s="29"/>
      <c r="N147" s="30"/>
      <c r="O147" s="14" t="s">
        <v>313</v>
      </c>
      <c r="R147" s="10" t="s">
        <v>27</v>
      </c>
    </row>
    <row r="148" spans="1:21" ht="47.25">
      <c r="A148" s="146">
        <v>11</v>
      </c>
      <c r="B148" s="17" t="s">
        <v>85</v>
      </c>
      <c r="C148" s="146" t="s">
        <v>80</v>
      </c>
      <c r="D148" s="15">
        <v>3.8</v>
      </c>
      <c r="E148" s="31"/>
      <c r="F148" s="15">
        <f>D148</f>
        <v>3.8</v>
      </c>
      <c r="G148" s="146" t="s">
        <v>22</v>
      </c>
      <c r="H148" s="146" t="s">
        <v>86</v>
      </c>
      <c r="I148" s="32"/>
      <c r="J148" s="146" t="s">
        <v>0</v>
      </c>
      <c r="K148" s="146" t="s">
        <v>87</v>
      </c>
      <c r="L148" s="29" t="s">
        <v>88</v>
      </c>
      <c r="M148" s="29"/>
      <c r="N148" s="30"/>
      <c r="O148" s="146" t="s">
        <v>318</v>
      </c>
      <c r="R148" s="11" t="s">
        <v>27</v>
      </c>
    </row>
    <row r="149" spans="1:21" ht="31.5">
      <c r="A149" s="146">
        <v>12</v>
      </c>
      <c r="B149" s="33" t="s">
        <v>89</v>
      </c>
      <c r="C149" s="146" t="s">
        <v>80</v>
      </c>
      <c r="D149" s="15">
        <v>0.67</v>
      </c>
      <c r="E149" s="15"/>
      <c r="F149" s="15">
        <v>0.67</v>
      </c>
      <c r="G149" s="146" t="s">
        <v>22</v>
      </c>
      <c r="H149" s="146" t="s">
        <v>23</v>
      </c>
      <c r="I149" s="146"/>
      <c r="J149" s="146"/>
      <c r="K149" s="146" t="s">
        <v>90</v>
      </c>
      <c r="L149" s="29" t="s">
        <v>91</v>
      </c>
      <c r="M149" s="29"/>
      <c r="N149" s="30"/>
      <c r="O149" s="146" t="s">
        <v>318</v>
      </c>
      <c r="R149" s="11" t="s">
        <v>27</v>
      </c>
    </row>
    <row r="150" spans="1:21" ht="63">
      <c r="A150" s="146">
        <v>13</v>
      </c>
      <c r="B150" s="17" t="s">
        <v>92</v>
      </c>
      <c r="C150" s="146" t="s">
        <v>80</v>
      </c>
      <c r="D150" s="15">
        <v>2.83</v>
      </c>
      <c r="E150" s="15"/>
      <c r="F150" s="15">
        <v>2.83</v>
      </c>
      <c r="G150" s="146" t="s">
        <v>22</v>
      </c>
      <c r="H150" s="146" t="s">
        <v>23</v>
      </c>
      <c r="I150" s="146" t="s">
        <v>82</v>
      </c>
      <c r="J150" s="146" t="s">
        <v>83</v>
      </c>
      <c r="K150" s="146" t="s">
        <v>93</v>
      </c>
      <c r="L150" s="29" t="s">
        <v>94</v>
      </c>
      <c r="M150" s="29"/>
      <c r="N150" s="30"/>
      <c r="O150" s="146" t="s">
        <v>318</v>
      </c>
      <c r="R150" s="11" t="s">
        <v>27</v>
      </c>
    </row>
    <row r="151" spans="1:21" ht="47.25">
      <c r="A151" s="146">
        <v>14</v>
      </c>
      <c r="B151" s="17" t="s">
        <v>95</v>
      </c>
      <c r="C151" s="146" t="s">
        <v>80</v>
      </c>
      <c r="D151" s="15">
        <v>0.45</v>
      </c>
      <c r="E151" s="31"/>
      <c r="F151" s="15">
        <v>0.45</v>
      </c>
      <c r="G151" s="146" t="s">
        <v>22</v>
      </c>
      <c r="H151" s="146" t="s">
        <v>86</v>
      </c>
      <c r="I151" s="32"/>
      <c r="J151" s="146" t="s">
        <v>0</v>
      </c>
      <c r="K151" s="146" t="s">
        <v>90</v>
      </c>
      <c r="L151" s="29" t="s">
        <v>96</v>
      </c>
      <c r="M151" s="29"/>
      <c r="N151" s="30"/>
      <c r="O151" s="146" t="s">
        <v>318</v>
      </c>
      <c r="R151" s="11" t="s">
        <v>27</v>
      </c>
    </row>
    <row r="152" spans="1:21" ht="31.5">
      <c r="A152" s="146">
        <v>15</v>
      </c>
      <c r="B152" s="17" t="s">
        <v>97</v>
      </c>
      <c r="C152" s="146" t="s">
        <v>80</v>
      </c>
      <c r="D152" s="15">
        <v>0.16</v>
      </c>
      <c r="E152" s="15"/>
      <c r="F152" s="15">
        <v>0.16</v>
      </c>
      <c r="G152" s="146" t="s">
        <v>22</v>
      </c>
      <c r="H152" s="146" t="s">
        <v>23</v>
      </c>
      <c r="I152" s="146"/>
      <c r="J152" s="146"/>
      <c r="K152" s="146" t="s">
        <v>55</v>
      </c>
      <c r="L152" s="29" t="s">
        <v>98</v>
      </c>
      <c r="M152" s="29"/>
      <c r="N152" s="30"/>
      <c r="O152" s="146" t="s">
        <v>318</v>
      </c>
      <c r="R152" s="11" t="s">
        <v>33</v>
      </c>
    </row>
    <row r="153" spans="1:21" ht="47.25">
      <c r="A153" s="146">
        <v>16</v>
      </c>
      <c r="B153" s="17" t="s">
        <v>99</v>
      </c>
      <c r="C153" s="146" t="s">
        <v>80</v>
      </c>
      <c r="D153" s="15">
        <v>0.2</v>
      </c>
      <c r="E153" s="15"/>
      <c r="F153" s="15">
        <v>0.2</v>
      </c>
      <c r="G153" s="146" t="s">
        <v>22</v>
      </c>
      <c r="H153" s="146" t="s">
        <v>86</v>
      </c>
      <c r="I153" s="32"/>
      <c r="J153" s="146" t="s">
        <v>0</v>
      </c>
      <c r="K153" s="146" t="s">
        <v>55</v>
      </c>
      <c r="L153" s="29" t="s">
        <v>100</v>
      </c>
      <c r="M153" s="29"/>
      <c r="N153" s="30"/>
      <c r="O153" s="146" t="s">
        <v>318</v>
      </c>
      <c r="R153" s="11" t="s">
        <v>33</v>
      </c>
    </row>
    <row r="154" spans="1:21" ht="47.25">
      <c r="A154" s="146">
        <v>17</v>
      </c>
      <c r="B154" s="17" t="s">
        <v>101</v>
      </c>
      <c r="C154" s="146" t="s">
        <v>80</v>
      </c>
      <c r="D154" s="15">
        <v>3.2</v>
      </c>
      <c r="E154" s="15"/>
      <c r="F154" s="15">
        <f>D154</f>
        <v>3.2</v>
      </c>
      <c r="G154" s="146" t="s">
        <v>22</v>
      </c>
      <c r="H154" s="146" t="s">
        <v>86</v>
      </c>
      <c r="I154" s="32"/>
      <c r="J154" s="146" t="s">
        <v>0</v>
      </c>
      <c r="K154" s="146"/>
      <c r="L154" s="29" t="s">
        <v>102</v>
      </c>
      <c r="M154" s="29"/>
      <c r="N154" s="30"/>
      <c r="O154" s="146" t="s">
        <v>1624</v>
      </c>
      <c r="R154" s="11" t="s">
        <v>103</v>
      </c>
      <c r="U154" s="11" t="s">
        <v>104</v>
      </c>
    </row>
    <row r="155" spans="1:21" ht="31.5">
      <c r="A155" s="146">
        <v>18</v>
      </c>
      <c r="B155" s="17" t="s">
        <v>105</v>
      </c>
      <c r="C155" s="146" t="s">
        <v>80</v>
      </c>
      <c r="D155" s="21">
        <v>3</v>
      </c>
      <c r="E155" s="21"/>
      <c r="F155" s="15">
        <f>D155</f>
        <v>3</v>
      </c>
      <c r="G155" s="146" t="s">
        <v>22</v>
      </c>
      <c r="H155" s="146" t="s">
        <v>23</v>
      </c>
      <c r="I155" s="146"/>
      <c r="J155" s="146"/>
      <c r="K155" s="146"/>
      <c r="L155" s="29" t="s">
        <v>106</v>
      </c>
      <c r="M155" s="29"/>
      <c r="N155" s="30"/>
      <c r="O155" s="146" t="s">
        <v>318</v>
      </c>
      <c r="R155" s="11" t="s">
        <v>27</v>
      </c>
    </row>
    <row r="156" spans="1:21" ht="31.5">
      <c r="A156" s="146">
        <v>19</v>
      </c>
      <c r="B156" s="17" t="s">
        <v>107</v>
      </c>
      <c r="C156" s="146" t="s">
        <v>80</v>
      </c>
      <c r="D156" s="21">
        <v>2.62</v>
      </c>
      <c r="E156" s="21"/>
      <c r="F156" s="21">
        <f>D156</f>
        <v>2.62</v>
      </c>
      <c r="G156" s="146" t="s">
        <v>22</v>
      </c>
      <c r="H156" s="146" t="s">
        <v>23</v>
      </c>
      <c r="I156" s="146"/>
      <c r="J156" s="146"/>
      <c r="K156" s="146"/>
      <c r="L156" s="29" t="s">
        <v>108</v>
      </c>
      <c r="M156" s="29"/>
      <c r="N156" s="30"/>
      <c r="O156" s="146" t="s">
        <v>318</v>
      </c>
      <c r="R156" s="11" t="s">
        <v>27</v>
      </c>
    </row>
    <row r="157" spans="1:21" ht="31.5">
      <c r="A157" s="146">
        <v>20</v>
      </c>
      <c r="B157" s="17" t="s">
        <v>109</v>
      </c>
      <c r="C157" s="146" t="s">
        <v>80</v>
      </c>
      <c r="D157" s="21">
        <v>0.22</v>
      </c>
      <c r="E157" s="21"/>
      <c r="F157" s="21">
        <f>D157</f>
        <v>0.22</v>
      </c>
      <c r="G157" s="146" t="s">
        <v>22</v>
      </c>
      <c r="H157" s="146" t="s">
        <v>23</v>
      </c>
      <c r="I157" s="146"/>
      <c r="J157" s="146"/>
      <c r="K157" s="146"/>
      <c r="L157" s="29" t="s">
        <v>110</v>
      </c>
      <c r="M157" s="29"/>
      <c r="N157" s="30"/>
      <c r="O157" s="146" t="s">
        <v>318</v>
      </c>
      <c r="R157" s="11" t="s">
        <v>27</v>
      </c>
    </row>
    <row r="158" spans="1:21" ht="47.25">
      <c r="A158" s="146">
        <v>21</v>
      </c>
      <c r="B158" s="34" t="s">
        <v>111</v>
      </c>
      <c r="C158" s="146" t="s">
        <v>80</v>
      </c>
      <c r="D158" s="15">
        <v>0.12</v>
      </c>
      <c r="E158" s="21"/>
      <c r="F158" s="15">
        <v>0.12</v>
      </c>
      <c r="G158" s="146" t="s">
        <v>22</v>
      </c>
      <c r="H158" s="146" t="s">
        <v>23</v>
      </c>
      <c r="I158" s="146"/>
      <c r="J158" s="146"/>
      <c r="K158" s="146"/>
      <c r="L158" s="29" t="s">
        <v>112</v>
      </c>
      <c r="M158" s="29"/>
      <c r="N158" s="30"/>
      <c r="O158" s="146" t="s">
        <v>318</v>
      </c>
      <c r="R158" s="11" t="s">
        <v>103</v>
      </c>
    </row>
    <row r="159" spans="1:21" ht="31.5">
      <c r="A159" s="146">
        <v>22</v>
      </c>
      <c r="B159" s="17" t="s">
        <v>113</v>
      </c>
      <c r="C159" s="146" t="s">
        <v>80</v>
      </c>
      <c r="D159" s="15">
        <v>1.7</v>
      </c>
      <c r="E159" s="21"/>
      <c r="F159" s="15">
        <f>D159</f>
        <v>1.7</v>
      </c>
      <c r="G159" s="146" t="s">
        <v>22</v>
      </c>
      <c r="H159" s="146" t="s">
        <v>23</v>
      </c>
      <c r="I159" s="146"/>
      <c r="J159" s="146"/>
      <c r="K159" s="146"/>
      <c r="L159" s="29" t="s">
        <v>114</v>
      </c>
      <c r="M159" s="29"/>
      <c r="N159" s="30"/>
      <c r="O159" s="146" t="s">
        <v>318</v>
      </c>
      <c r="R159" s="11" t="s">
        <v>103</v>
      </c>
    </row>
    <row r="160" spans="1:21" ht="47.25">
      <c r="A160" s="146">
        <v>23</v>
      </c>
      <c r="B160" s="17" t="s">
        <v>115</v>
      </c>
      <c r="C160" s="146" t="s">
        <v>80</v>
      </c>
      <c r="D160" s="15">
        <v>0.82</v>
      </c>
      <c r="E160" s="21"/>
      <c r="F160" s="15">
        <v>0.82</v>
      </c>
      <c r="G160" s="146" t="s">
        <v>22</v>
      </c>
      <c r="H160" s="146" t="s">
        <v>86</v>
      </c>
      <c r="I160" s="32"/>
      <c r="J160" s="146" t="s">
        <v>0</v>
      </c>
      <c r="K160" s="146"/>
      <c r="L160" s="29" t="s">
        <v>116</v>
      </c>
      <c r="M160" s="29"/>
      <c r="N160" s="30"/>
      <c r="O160" s="146" t="s">
        <v>318</v>
      </c>
      <c r="R160" s="11" t="s">
        <v>27</v>
      </c>
    </row>
    <row r="161" spans="1:18" ht="31.5">
      <c r="A161" s="146">
        <v>24</v>
      </c>
      <c r="B161" s="17" t="s">
        <v>117</v>
      </c>
      <c r="C161" s="146" t="s">
        <v>80</v>
      </c>
      <c r="D161" s="15">
        <v>0.12</v>
      </c>
      <c r="E161" s="21"/>
      <c r="F161" s="15">
        <v>0.12</v>
      </c>
      <c r="G161" s="146" t="s">
        <v>22</v>
      </c>
      <c r="H161" s="146" t="s">
        <v>23</v>
      </c>
      <c r="I161" s="146"/>
      <c r="J161" s="146"/>
      <c r="K161" s="146"/>
      <c r="L161" s="29" t="s">
        <v>118</v>
      </c>
      <c r="M161" s="29"/>
      <c r="N161" s="30"/>
      <c r="O161" s="146" t="s">
        <v>318</v>
      </c>
      <c r="R161" s="11" t="s">
        <v>103</v>
      </c>
    </row>
    <row r="162" spans="1:18" ht="47.25">
      <c r="A162" s="146">
        <v>25</v>
      </c>
      <c r="B162" s="17" t="s">
        <v>119</v>
      </c>
      <c r="C162" s="146" t="s">
        <v>80</v>
      </c>
      <c r="D162" s="15">
        <v>0.3</v>
      </c>
      <c r="E162" s="21"/>
      <c r="F162" s="15">
        <v>0.3</v>
      </c>
      <c r="G162" s="146" t="s">
        <v>22</v>
      </c>
      <c r="H162" s="146" t="s">
        <v>23</v>
      </c>
      <c r="I162" s="146"/>
      <c r="J162" s="146"/>
      <c r="K162" s="146"/>
      <c r="L162" s="29" t="s">
        <v>120</v>
      </c>
      <c r="M162" s="29"/>
      <c r="N162" s="30"/>
      <c r="O162" s="146" t="s">
        <v>318</v>
      </c>
      <c r="R162" s="11" t="s">
        <v>103</v>
      </c>
    </row>
    <row r="163" spans="1:18" ht="31.5">
      <c r="A163" s="146">
        <v>26</v>
      </c>
      <c r="B163" s="34" t="s">
        <v>121</v>
      </c>
      <c r="C163" s="146" t="s">
        <v>80</v>
      </c>
      <c r="D163" s="15">
        <v>1.05</v>
      </c>
      <c r="E163" s="21"/>
      <c r="F163" s="15">
        <v>1.05</v>
      </c>
      <c r="G163" s="146" t="s">
        <v>22</v>
      </c>
      <c r="H163" s="146" t="s">
        <v>23</v>
      </c>
      <c r="I163" s="146"/>
      <c r="J163" s="146"/>
      <c r="K163" s="146"/>
      <c r="L163" s="29" t="s">
        <v>122</v>
      </c>
      <c r="M163" s="29"/>
      <c r="N163" s="30"/>
      <c r="O163" s="146" t="s">
        <v>318</v>
      </c>
      <c r="R163" s="11" t="s">
        <v>103</v>
      </c>
    </row>
    <row r="164" spans="1:18" ht="31.5">
      <c r="A164" s="146">
        <v>27</v>
      </c>
      <c r="B164" s="34" t="s">
        <v>123</v>
      </c>
      <c r="C164" s="146" t="s">
        <v>80</v>
      </c>
      <c r="D164" s="15">
        <v>0.88</v>
      </c>
      <c r="E164" s="21"/>
      <c r="F164" s="15">
        <v>0.88</v>
      </c>
      <c r="G164" s="146" t="s">
        <v>22</v>
      </c>
      <c r="H164" s="146" t="s">
        <v>23</v>
      </c>
      <c r="I164" s="146"/>
      <c r="J164" s="146"/>
      <c r="K164" s="146"/>
      <c r="L164" s="29" t="s">
        <v>124</v>
      </c>
      <c r="M164" s="29"/>
      <c r="N164" s="30"/>
      <c r="O164" s="146" t="s">
        <v>318</v>
      </c>
      <c r="R164" s="11" t="s">
        <v>27</v>
      </c>
    </row>
    <row r="165" spans="1:18" ht="31.5">
      <c r="A165" s="146">
        <v>28</v>
      </c>
      <c r="B165" s="35" t="s">
        <v>125</v>
      </c>
      <c r="C165" s="146" t="s">
        <v>80</v>
      </c>
      <c r="D165" s="15">
        <v>0.3</v>
      </c>
      <c r="E165" s="21"/>
      <c r="F165" s="15">
        <v>0.3</v>
      </c>
      <c r="G165" s="146" t="s">
        <v>22</v>
      </c>
      <c r="H165" s="146" t="s">
        <v>23</v>
      </c>
      <c r="I165" s="146"/>
      <c r="J165" s="146"/>
      <c r="K165" s="146"/>
      <c r="L165" s="29" t="s">
        <v>126</v>
      </c>
      <c r="M165" s="29"/>
      <c r="N165" s="30"/>
      <c r="O165" s="146" t="s">
        <v>318</v>
      </c>
      <c r="R165" s="11" t="s">
        <v>103</v>
      </c>
    </row>
    <row r="166" spans="1:18" ht="47.25">
      <c r="A166" s="146">
        <v>29</v>
      </c>
      <c r="B166" s="17" t="s">
        <v>127</v>
      </c>
      <c r="C166" s="146" t="s">
        <v>80</v>
      </c>
      <c r="D166" s="15">
        <v>7.0000000000000007E-2</v>
      </c>
      <c r="E166" s="21"/>
      <c r="F166" s="15">
        <v>7.0000000000000007E-2</v>
      </c>
      <c r="G166" s="146" t="s">
        <v>22</v>
      </c>
      <c r="H166" s="146" t="s">
        <v>23</v>
      </c>
      <c r="I166" s="146"/>
      <c r="J166" s="146"/>
      <c r="K166" s="146"/>
      <c r="L166" s="29" t="s">
        <v>128</v>
      </c>
      <c r="M166" s="29"/>
      <c r="N166" s="30"/>
      <c r="O166" s="146" t="s">
        <v>318</v>
      </c>
      <c r="R166" s="11" t="s">
        <v>103</v>
      </c>
    </row>
    <row r="167" spans="1:18" ht="31.5">
      <c r="A167" s="146">
        <v>30</v>
      </c>
      <c r="B167" s="35" t="s">
        <v>129</v>
      </c>
      <c r="C167" s="146" t="s">
        <v>80</v>
      </c>
      <c r="D167" s="15">
        <v>0.09</v>
      </c>
      <c r="E167" s="21"/>
      <c r="F167" s="15">
        <v>0.09</v>
      </c>
      <c r="G167" s="146" t="s">
        <v>22</v>
      </c>
      <c r="H167" s="146" t="s">
        <v>23</v>
      </c>
      <c r="I167" s="146"/>
      <c r="J167" s="146"/>
      <c r="K167" s="146"/>
      <c r="L167" s="29" t="s">
        <v>130</v>
      </c>
      <c r="M167" s="29"/>
      <c r="N167" s="30"/>
      <c r="O167" s="146" t="s">
        <v>318</v>
      </c>
      <c r="R167" s="11" t="s">
        <v>103</v>
      </c>
    </row>
    <row r="168" spans="1:18" ht="47.25">
      <c r="A168" s="146">
        <v>31</v>
      </c>
      <c r="B168" s="17" t="s">
        <v>131</v>
      </c>
      <c r="C168" s="146" t="s">
        <v>80</v>
      </c>
      <c r="D168" s="15">
        <v>0.3</v>
      </c>
      <c r="E168" s="21"/>
      <c r="F168" s="15">
        <v>0.3</v>
      </c>
      <c r="G168" s="146" t="s">
        <v>22</v>
      </c>
      <c r="H168" s="146" t="s">
        <v>23</v>
      </c>
      <c r="I168" s="146"/>
      <c r="J168" s="146"/>
      <c r="K168" s="146"/>
      <c r="L168" s="29" t="s">
        <v>132</v>
      </c>
      <c r="M168" s="29"/>
      <c r="N168" s="30"/>
      <c r="O168" s="146" t="s">
        <v>318</v>
      </c>
      <c r="R168" s="11" t="s">
        <v>103</v>
      </c>
    </row>
    <row r="169" spans="1:18" ht="31.5">
      <c r="A169" s="146">
        <v>32</v>
      </c>
      <c r="B169" s="35" t="s">
        <v>133</v>
      </c>
      <c r="C169" s="146" t="s">
        <v>80</v>
      </c>
      <c r="D169" s="15">
        <v>0.12</v>
      </c>
      <c r="E169" s="21"/>
      <c r="F169" s="15">
        <v>0.12</v>
      </c>
      <c r="G169" s="146" t="s">
        <v>22</v>
      </c>
      <c r="H169" s="146" t="s">
        <v>23</v>
      </c>
      <c r="I169" s="146"/>
      <c r="J169" s="146"/>
      <c r="K169" s="146"/>
      <c r="L169" s="29" t="s">
        <v>134</v>
      </c>
      <c r="M169" s="29"/>
      <c r="N169" s="30"/>
      <c r="O169" s="146" t="s">
        <v>318</v>
      </c>
      <c r="R169" s="11" t="s">
        <v>103</v>
      </c>
    </row>
    <row r="170" spans="1:18" ht="31.5">
      <c r="A170" s="146">
        <v>33</v>
      </c>
      <c r="B170" s="35" t="s">
        <v>137</v>
      </c>
      <c r="C170" s="146" t="s">
        <v>80</v>
      </c>
      <c r="D170" s="15">
        <v>7.0000000000000007E-2</v>
      </c>
      <c r="E170" s="21"/>
      <c r="F170" s="15">
        <v>7.0000000000000007E-2</v>
      </c>
      <c r="G170" s="146" t="s">
        <v>22</v>
      </c>
      <c r="H170" s="146" t="s">
        <v>23</v>
      </c>
      <c r="I170" s="146"/>
      <c r="J170" s="146"/>
      <c r="K170" s="146"/>
      <c r="L170" s="29" t="s">
        <v>138</v>
      </c>
      <c r="M170" s="29"/>
      <c r="N170" s="30"/>
      <c r="O170" s="146" t="s">
        <v>318</v>
      </c>
      <c r="R170" s="11" t="s">
        <v>103</v>
      </c>
    </row>
    <row r="171" spans="1:18" ht="31.5">
      <c r="A171" s="146">
        <v>34</v>
      </c>
      <c r="B171" s="17" t="s">
        <v>139</v>
      </c>
      <c r="C171" s="146" t="s">
        <v>80</v>
      </c>
      <c r="D171" s="15">
        <v>0.1</v>
      </c>
      <c r="E171" s="21"/>
      <c r="F171" s="15">
        <v>0.1</v>
      </c>
      <c r="G171" s="146" t="s">
        <v>22</v>
      </c>
      <c r="H171" s="146" t="s">
        <v>23</v>
      </c>
      <c r="I171" s="146"/>
      <c r="J171" s="146"/>
      <c r="K171" s="146"/>
      <c r="L171" s="29" t="s">
        <v>140</v>
      </c>
      <c r="M171" s="29"/>
      <c r="N171" s="30"/>
      <c r="O171" s="146" t="s">
        <v>318</v>
      </c>
      <c r="R171" s="11" t="s">
        <v>103</v>
      </c>
    </row>
    <row r="172" spans="1:18" ht="47.25">
      <c r="A172" s="146">
        <v>35</v>
      </c>
      <c r="B172" s="17" t="s">
        <v>141</v>
      </c>
      <c r="C172" s="146" t="s">
        <v>80</v>
      </c>
      <c r="D172" s="15">
        <v>0.1</v>
      </c>
      <c r="E172" s="21"/>
      <c r="F172" s="15">
        <v>0.1</v>
      </c>
      <c r="G172" s="146" t="s">
        <v>22</v>
      </c>
      <c r="H172" s="146" t="s">
        <v>23</v>
      </c>
      <c r="I172" s="146"/>
      <c r="J172" s="146"/>
      <c r="K172" s="146"/>
      <c r="L172" s="29" t="s">
        <v>142</v>
      </c>
      <c r="M172" s="29"/>
      <c r="N172" s="30"/>
      <c r="O172" s="146" t="s">
        <v>318</v>
      </c>
      <c r="R172" s="11" t="s">
        <v>103</v>
      </c>
    </row>
    <row r="173" spans="1:18" ht="47.25">
      <c r="A173" s="146">
        <v>36</v>
      </c>
      <c r="B173" s="17" t="s">
        <v>143</v>
      </c>
      <c r="C173" s="146" t="s">
        <v>80</v>
      </c>
      <c r="D173" s="15">
        <v>7.0000000000000007E-2</v>
      </c>
      <c r="E173" s="21"/>
      <c r="F173" s="15">
        <v>7.0000000000000007E-2</v>
      </c>
      <c r="G173" s="146" t="s">
        <v>22</v>
      </c>
      <c r="H173" s="146" t="s">
        <v>23</v>
      </c>
      <c r="I173" s="146"/>
      <c r="J173" s="146"/>
      <c r="K173" s="146"/>
      <c r="L173" s="29" t="s">
        <v>144</v>
      </c>
      <c r="M173" s="29"/>
      <c r="N173" s="30"/>
      <c r="O173" s="146" t="s">
        <v>318</v>
      </c>
      <c r="R173" s="11" t="s">
        <v>103</v>
      </c>
    </row>
    <row r="174" spans="1:18" ht="47.25">
      <c r="A174" s="146">
        <v>37</v>
      </c>
      <c r="B174" s="17" t="s">
        <v>145</v>
      </c>
      <c r="C174" s="146" t="s">
        <v>80</v>
      </c>
      <c r="D174" s="15">
        <v>0.11</v>
      </c>
      <c r="E174" s="21"/>
      <c r="F174" s="15">
        <v>0.11</v>
      </c>
      <c r="G174" s="146" t="s">
        <v>22</v>
      </c>
      <c r="H174" s="146" t="s">
        <v>23</v>
      </c>
      <c r="I174" s="146"/>
      <c r="J174" s="146"/>
      <c r="K174" s="146"/>
      <c r="L174" s="29" t="s">
        <v>146</v>
      </c>
      <c r="M174" s="29"/>
      <c r="N174" s="30"/>
      <c r="O174" s="146" t="s">
        <v>318</v>
      </c>
      <c r="R174" s="11" t="s">
        <v>103</v>
      </c>
    </row>
    <row r="175" spans="1:18" ht="47.25">
      <c r="A175" s="146">
        <v>38</v>
      </c>
      <c r="B175" s="17" t="s">
        <v>147</v>
      </c>
      <c r="C175" s="146" t="s">
        <v>80</v>
      </c>
      <c r="D175" s="15">
        <v>0.04</v>
      </c>
      <c r="E175" s="21"/>
      <c r="F175" s="15">
        <v>0.04</v>
      </c>
      <c r="G175" s="146" t="s">
        <v>22</v>
      </c>
      <c r="H175" s="146" t="s">
        <v>23</v>
      </c>
      <c r="I175" s="146"/>
      <c r="J175" s="146"/>
      <c r="K175" s="146"/>
      <c r="L175" s="29" t="s">
        <v>148</v>
      </c>
      <c r="M175" s="29"/>
      <c r="N175" s="30"/>
      <c r="O175" s="146" t="s">
        <v>318</v>
      </c>
      <c r="R175" s="11" t="s">
        <v>103</v>
      </c>
    </row>
    <row r="176" spans="1:18" ht="31.5">
      <c r="A176" s="146">
        <v>39</v>
      </c>
      <c r="B176" s="35" t="s">
        <v>149</v>
      </c>
      <c r="C176" s="146" t="s">
        <v>80</v>
      </c>
      <c r="D176" s="15">
        <v>0.09</v>
      </c>
      <c r="E176" s="21"/>
      <c r="F176" s="15">
        <v>0.09</v>
      </c>
      <c r="G176" s="146" t="s">
        <v>22</v>
      </c>
      <c r="H176" s="146" t="s">
        <v>23</v>
      </c>
      <c r="I176" s="146"/>
      <c r="J176" s="146"/>
      <c r="K176" s="146"/>
      <c r="L176" s="29" t="s">
        <v>150</v>
      </c>
      <c r="M176" s="29"/>
      <c r="N176" s="30"/>
      <c r="O176" s="146" t="s">
        <v>318</v>
      </c>
      <c r="R176" s="11" t="s">
        <v>103</v>
      </c>
    </row>
    <row r="177" spans="1:21" ht="31.5">
      <c r="A177" s="146">
        <v>40</v>
      </c>
      <c r="B177" s="35" t="s">
        <v>151</v>
      </c>
      <c r="C177" s="146" t="s">
        <v>80</v>
      </c>
      <c r="D177" s="15">
        <v>0.05</v>
      </c>
      <c r="E177" s="21"/>
      <c r="F177" s="15">
        <v>0.05</v>
      </c>
      <c r="G177" s="146" t="s">
        <v>22</v>
      </c>
      <c r="H177" s="146" t="s">
        <v>23</v>
      </c>
      <c r="I177" s="146"/>
      <c r="J177" s="146"/>
      <c r="K177" s="146"/>
      <c r="L177" s="29" t="s">
        <v>152</v>
      </c>
      <c r="M177" s="29"/>
      <c r="N177" s="30"/>
      <c r="O177" s="146" t="s">
        <v>318</v>
      </c>
      <c r="R177" s="11" t="s">
        <v>103</v>
      </c>
    </row>
    <row r="178" spans="1:21" ht="31.5">
      <c r="A178" s="146">
        <v>41</v>
      </c>
      <c r="B178" s="35" t="s">
        <v>153</v>
      </c>
      <c r="C178" s="146" t="s">
        <v>80</v>
      </c>
      <c r="D178" s="15">
        <v>0.08</v>
      </c>
      <c r="E178" s="21"/>
      <c r="F178" s="15">
        <v>0.08</v>
      </c>
      <c r="G178" s="146" t="s">
        <v>22</v>
      </c>
      <c r="H178" s="146" t="s">
        <v>23</v>
      </c>
      <c r="I178" s="146"/>
      <c r="J178" s="146"/>
      <c r="K178" s="146"/>
      <c r="L178" s="29" t="s">
        <v>154</v>
      </c>
      <c r="M178" s="29"/>
      <c r="N178" s="30"/>
      <c r="O178" s="146" t="s">
        <v>318</v>
      </c>
      <c r="R178" s="11" t="s">
        <v>103</v>
      </c>
    </row>
    <row r="179" spans="1:21" ht="31.5">
      <c r="A179" s="146">
        <v>42</v>
      </c>
      <c r="B179" s="35" t="s">
        <v>155</v>
      </c>
      <c r="C179" s="146" t="s">
        <v>80</v>
      </c>
      <c r="D179" s="15">
        <v>0.17</v>
      </c>
      <c r="E179" s="21"/>
      <c r="F179" s="15">
        <v>0.17</v>
      </c>
      <c r="G179" s="146" t="s">
        <v>22</v>
      </c>
      <c r="H179" s="146" t="s">
        <v>23</v>
      </c>
      <c r="I179" s="146"/>
      <c r="J179" s="146"/>
      <c r="K179" s="146"/>
      <c r="L179" s="29" t="s">
        <v>156</v>
      </c>
      <c r="M179" s="29"/>
      <c r="N179" s="30"/>
      <c r="O179" s="146" t="s">
        <v>318</v>
      </c>
      <c r="R179" s="11" t="s">
        <v>103</v>
      </c>
    </row>
    <row r="180" spans="1:21" ht="31.5">
      <c r="A180" s="146">
        <v>43</v>
      </c>
      <c r="B180" s="35" t="s">
        <v>157</v>
      </c>
      <c r="C180" s="146" t="s">
        <v>80</v>
      </c>
      <c r="D180" s="15">
        <v>0.15</v>
      </c>
      <c r="E180" s="21"/>
      <c r="F180" s="15">
        <v>0.15</v>
      </c>
      <c r="G180" s="146" t="s">
        <v>22</v>
      </c>
      <c r="H180" s="146" t="s">
        <v>23</v>
      </c>
      <c r="I180" s="146"/>
      <c r="J180" s="146"/>
      <c r="K180" s="146"/>
      <c r="L180" s="29" t="s">
        <v>158</v>
      </c>
      <c r="M180" s="29"/>
      <c r="N180" s="30"/>
      <c r="O180" s="146" t="s">
        <v>318</v>
      </c>
      <c r="R180" s="11" t="s">
        <v>103</v>
      </c>
    </row>
    <row r="181" spans="1:21" ht="31.5">
      <c r="A181" s="146">
        <v>44</v>
      </c>
      <c r="B181" s="35" t="s">
        <v>159</v>
      </c>
      <c r="C181" s="146" t="s">
        <v>80</v>
      </c>
      <c r="D181" s="15">
        <v>0.1</v>
      </c>
      <c r="E181" s="21"/>
      <c r="F181" s="15">
        <v>0.1</v>
      </c>
      <c r="G181" s="146" t="s">
        <v>22</v>
      </c>
      <c r="H181" s="146" t="s">
        <v>23</v>
      </c>
      <c r="I181" s="146"/>
      <c r="J181" s="146"/>
      <c r="K181" s="146"/>
      <c r="L181" s="29" t="s">
        <v>160</v>
      </c>
      <c r="M181" s="29"/>
      <c r="N181" s="30"/>
      <c r="O181" s="146" t="s">
        <v>318</v>
      </c>
      <c r="R181" s="11" t="s">
        <v>103</v>
      </c>
    </row>
    <row r="182" spans="1:21" ht="31.5">
      <c r="A182" s="146">
        <v>45</v>
      </c>
      <c r="B182" s="35" t="s">
        <v>161</v>
      </c>
      <c r="C182" s="146" t="s">
        <v>80</v>
      </c>
      <c r="D182" s="15">
        <v>0.43</v>
      </c>
      <c r="E182" s="21"/>
      <c r="F182" s="15">
        <v>0.43</v>
      </c>
      <c r="G182" s="146" t="s">
        <v>22</v>
      </c>
      <c r="H182" s="146" t="s">
        <v>23</v>
      </c>
      <c r="I182" s="146"/>
      <c r="J182" s="146"/>
      <c r="K182" s="146"/>
      <c r="L182" s="29" t="s">
        <v>162</v>
      </c>
      <c r="M182" s="29"/>
      <c r="N182" s="30"/>
      <c r="O182" s="146" t="s">
        <v>318</v>
      </c>
      <c r="R182" s="11" t="s">
        <v>103</v>
      </c>
    </row>
    <row r="183" spans="1:21" ht="31.5">
      <c r="A183" s="146">
        <v>46</v>
      </c>
      <c r="B183" s="17" t="s">
        <v>163</v>
      </c>
      <c r="C183" s="146" t="s">
        <v>80</v>
      </c>
      <c r="D183" s="15">
        <v>7.5</v>
      </c>
      <c r="E183" s="21"/>
      <c r="F183" s="15">
        <v>7.5</v>
      </c>
      <c r="G183" s="146" t="s">
        <v>22</v>
      </c>
      <c r="H183" s="146" t="s">
        <v>23</v>
      </c>
      <c r="I183" s="146"/>
      <c r="J183" s="146"/>
      <c r="K183" s="146"/>
      <c r="L183" s="29" t="s">
        <v>164</v>
      </c>
      <c r="M183" s="29"/>
      <c r="N183" s="30"/>
      <c r="O183" s="146" t="s">
        <v>318</v>
      </c>
      <c r="U183" s="36" t="s">
        <v>165</v>
      </c>
    </row>
    <row r="184" spans="1:21" ht="63">
      <c r="A184" s="146">
        <v>47</v>
      </c>
      <c r="B184" s="17" t="s">
        <v>643</v>
      </c>
      <c r="C184" s="146" t="s">
        <v>80</v>
      </c>
      <c r="D184" s="15">
        <v>1</v>
      </c>
      <c r="E184" s="23"/>
      <c r="F184" s="23">
        <v>1</v>
      </c>
      <c r="G184" s="14" t="s">
        <v>644</v>
      </c>
      <c r="H184" s="146" t="s">
        <v>23</v>
      </c>
      <c r="I184" s="146" t="s">
        <v>82</v>
      </c>
      <c r="J184" s="146" t="s">
        <v>83</v>
      </c>
      <c r="K184" s="146"/>
      <c r="L184" s="29" t="s">
        <v>645</v>
      </c>
      <c r="M184" s="29"/>
      <c r="N184" s="30"/>
      <c r="O184" s="146" t="s">
        <v>386</v>
      </c>
      <c r="U184" s="36"/>
    </row>
    <row r="185" spans="1:21" ht="78.75">
      <c r="A185" s="146">
        <v>48</v>
      </c>
      <c r="B185" s="17" t="s">
        <v>646</v>
      </c>
      <c r="C185" s="146" t="s">
        <v>80</v>
      </c>
      <c r="D185" s="15">
        <v>7.2</v>
      </c>
      <c r="E185" s="23"/>
      <c r="F185" s="23">
        <v>7.2</v>
      </c>
      <c r="G185" s="14" t="s">
        <v>471</v>
      </c>
      <c r="H185" s="146" t="s">
        <v>23</v>
      </c>
      <c r="I185" s="146"/>
      <c r="J185" s="146"/>
      <c r="K185" s="146"/>
      <c r="L185" s="29" t="s">
        <v>647</v>
      </c>
      <c r="M185" s="29"/>
      <c r="N185" s="30"/>
      <c r="O185" s="146" t="s">
        <v>386</v>
      </c>
      <c r="U185" s="36"/>
    </row>
    <row r="186" spans="1:21" ht="47.25">
      <c r="A186" s="146">
        <v>49</v>
      </c>
      <c r="B186" s="17" t="s">
        <v>648</v>
      </c>
      <c r="C186" s="146" t="s">
        <v>80</v>
      </c>
      <c r="D186" s="15">
        <v>0.51</v>
      </c>
      <c r="E186" s="15"/>
      <c r="F186" s="15">
        <v>0.51</v>
      </c>
      <c r="G186" s="14" t="s">
        <v>471</v>
      </c>
      <c r="H186" s="146" t="s">
        <v>86</v>
      </c>
      <c r="I186" s="32"/>
      <c r="J186" s="146" t="s">
        <v>0</v>
      </c>
      <c r="K186" s="14" t="s">
        <v>55</v>
      </c>
      <c r="L186" s="29" t="s">
        <v>649</v>
      </c>
      <c r="M186" s="29"/>
      <c r="N186" s="30"/>
      <c r="O186" s="146" t="s">
        <v>386</v>
      </c>
      <c r="U186" s="36"/>
    </row>
    <row r="187" spans="1:21" ht="47.25">
      <c r="A187" s="146">
        <v>50</v>
      </c>
      <c r="B187" s="17" t="s">
        <v>650</v>
      </c>
      <c r="C187" s="146" t="s">
        <v>80</v>
      </c>
      <c r="D187" s="15">
        <v>1.4</v>
      </c>
      <c r="E187" s="15"/>
      <c r="F187" s="15">
        <v>1.4</v>
      </c>
      <c r="G187" s="14" t="s">
        <v>651</v>
      </c>
      <c r="H187" s="146" t="s">
        <v>86</v>
      </c>
      <c r="I187" s="32"/>
      <c r="J187" s="146" t="s">
        <v>0</v>
      </c>
      <c r="K187" s="14" t="s">
        <v>55</v>
      </c>
      <c r="L187" s="29" t="s">
        <v>652</v>
      </c>
      <c r="M187" s="29"/>
      <c r="N187" s="30"/>
      <c r="O187" s="146" t="s">
        <v>386</v>
      </c>
      <c r="U187" s="36"/>
    </row>
    <row r="188" spans="1:21" ht="31.5">
      <c r="A188" s="146">
        <v>51</v>
      </c>
      <c r="B188" s="17" t="s">
        <v>653</v>
      </c>
      <c r="C188" s="146" t="s">
        <v>80</v>
      </c>
      <c r="D188" s="15">
        <v>0.18</v>
      </c>
      <c r="E188" s="15"/>
      <c r="F188" s="15">
        <v>0.18</v>
      </c>
      <c r="G188" s="14" t="s">
        <v>471</v>
      </c>
      <c r="H188" s="146" t="s">
        <v>23</v>
      </c>
      <c r="I188" s="146"/>
      <c r="J188" s="146"/>
      <c r="K188" s="14" t="s">
        <v>55</v>
      </c>
      <c r="L188" s="29" t="s">
        <v>654</v>
      </c>
      <c r="M188" s="29"/>
      <c r="N188" s="30"/>
      <c r="O188" s="146" t="s">
        <v>386</v>
      </c>
      <c r="U188" s="36"/>
    </row>
    <row r="189" spans="1:21" ht="31.5">
      <c r="A189" s="146">
        <v>52</v>
      </c>
      <c r="B189" s="120" t="s">
        <v>655</v>
      </c>
      <c r="C189" s="146" t="s">
        <v>80</v>
      </c>
      <c r="D189" s="23">
        <v>1.05</v>
      </c>
      <c r="E189" s="23"/>
      <c r="F189" s="23">
        <v>1.05</v>
      </c>
      <c r="G189" s="146" t="s">
        <v>471</v>
      </c>
      <c r="H189" s="146" t="s">
        <v>23</v>
      </c>
      <c r="I189" s="146"/>
      <c r="J189" s="146"/>
      <c r="K189" s="146"/>
      <c r="L189" s="29" t="s">
        <v>656</v>
      </c>
      <c r="M189" s="29"/>
      <c r="N189" s="30"/>
      <c r="O189" s="146" t="s">
        <v>386</v>
      </c>
      <c r="U189" s="36"/>
    </row>
    <row r="190" spans="1:21" ht="47.25">
      <c r="A190" s="146">
        <v>53</v>
      </c>
      <c r="B190" s="37" t="s">
        <v>657</v>
      </c>
      <c r="C190" s="146" t="s">
        <v>80</v>
      </c>
      <c r="D190" s="23">
        <v>0.17</v>
      </c>
      <c r="E190" s="23"/>
      <c r="F190" s="23">
        <f>D190</f>
        <v>0.17</v>
      </c>
      <c r="G190" s="14" t="s">
        <v>471</v>
      </c>
      <c r="H190" s="146" t="s">
        <v>86</v>
      </c>
      <c r="I190" s="32"/>
      <c r="J190" s="146" t="s">
        <v>0</v>
      </c>
      <c r="K190" s="146"/>
      <c r="L190" s="29" t="s">
        <v>658</v>
      </c>
      <c r="M190" s="29"/>
      <c r="N190" s="30"/>
      <c r="O190" s="146" t="s">
        <v>386</v>
      </c>
      <c r="U190" s="36"/>
    </row>
    <row r="191" spans="1:21" ht="31.5">
      <c r="A191" s="146">
        <v>54</v>
      </c>
      <c r="B191" s="17" t="s">
        <v>163</v>
      </c>
      <c r="C191" s="146" t="s">
        <v>80</v>
      </c>
      <c r="D191" s="23">
        <v>8.1999999999999993</v>
      </c>
      <c r="E191" s="23"/>
      <c r="F191" s="23">
        <v>8.1999999999999993</v>
      </c>
      <c r="G191" s="14" t="s">
        <v>471</v>
      </c>
      <c r="H191" s="146" t="s">
        <v>23</v>
      </c>
      <c r="I191" s="146"/>
      <c r="J191" s="146"/>
      <c r="K191" s="146"/>
      <c r="L191" s="29" t="s">
        <v>659</v>
      </c>
      <c r="M191" s="29"/>
      <c r="N191" s="30"/>
      <c r="O191" s="146" t="s">
        <v>386</v>
      </c>
      <c r="U191" s="36"/>
    </row>
    <row r="192" spans="1:21" ht="63">
      <c r="A192" s="146">
        <v>55</v>
      </c>
      <c r="B192" s="17" t="s">
        <v>643</v>
      </c>
      <c r="C192" s="146" t="s">
        <v>80</v>
      </c>
      <c r="D192" s="15">
        <v>1</v>
      </c>
      <c r="E192" s="23"/>
      <c r="F192" s="23">
        <v>1</v>
      </c>
      <c r="G192" s="14" t="s">
        <v>644</v>
      </c>
      <c r="H192" s="146" t="s">
        <v>23</v>
      </c>
      <c r="I192" s="146" t="s">
        <v>82</v>
      </c>
      <c r="J192" s="146" t="s">
        <v>83</v>
      </c>
      <c r="K192" s="146"/>
      <c r="L192" s="29" t="s">
        <v>645</v>
      </c>
      <c r="M192" s="29"/>
      <c r="N192" s="29"/>
      <c r="O192" s="146" t="s">
        <v>386</v>
      </c>
      <c r="U192" s="36"/>
    </row>
    <row r="193" spans="1:21" ht="47.25">
      <c r="A193" s="146">
        <v>56</v>
      </c>
      <c r="B193" s="17" t="s">
        <v>661</v>
      </c>
      <c r="C193" s="146" t="s">
        <v>80</v>
      </c>
      <c r="D193" s="15">
        <v>0.18</v>
      </c>
      <c r="E193" s="15"/>
      <c r="F193" s="15">
        <v>0.18</v>
      </c>
      <c r="G193" s="146" t="s">
        <v>431</v>
      </c>
      <c r="H193" s="146" t="s">
        <v>23</v>
      </c>
      <c r="I193" s="146"/>
      <c r="J193" s="146"/>
      <c r="K193" s="146" t="s">
        <v>55</v>
      </c>
      <c r="L193" s="29" t="s">
        <v>662</v>
      </c>
      <c r="M193" s="29"/>
      <c r="N193" s="29"/>
      <c r="O193" s="146" t="s">
        <v>386</v>
      </c>
      <c r="U193" s="36"/>
    </row>
    <row r="194" spans="1:21" ht="47.25">
      <c r="A194" s="146">
        <v>57</v>
      </c>
      <c r="B194" s="17" t="s">
        <v>663</v>
      </c>
      <c r="C194" s="146" t="s">
        <v>80</v>
      </c>
      <c r="D194" s="25">
        <v>0.77</v>
      </c>
      <c r="E194" s="15"/>
      <c r="F194" s="25">
        <v>0.77</v>
      </c>
      <c r="G194" s="146" t="s">
        <v>431</v>
      </c>
      <c r="H194" s="146" t="s">
        <v>86</v>
      </c>
      <c r="I194" s="32"/>
      <c r="J194" s="146" t="s">
        <v>0</v>
      </c>
      <c r="K194" s="146" t="s">
        <v>55</v>
      </c>
      <c r="L194" s="29" t="s">
        <v>664</v>
      </c>
      <c r="M194" s="29"/>
      <c r="N194" s="29"/>
      <c r="O194" s="146" t="s">
        <v>386</v>
      </c>
      <c r="U194" s="36"/>
    </row>
    <row r="195" spans="1:21" ht="63">
      <c r="A195" s="146">
        <v>58</v>
      </c>
      <c r="B195" s="17" t="s">
        <v>665</v>
      </c>
      <c r="C195" s="146" t="s">
        <v>80</v>
      </c>
      <c r="D195" s="15">
        <v>1.95</v>
      </c>
      <c r="E195" s="15"/>
      <c r="F195" s="15">
        <v>1.95</v>
      </c>
      <c r="G195" s="146" t="s">
        <v>431</v>
      </c>
      <c r="H195" s="146" t="s">
        <v>23</v>
      </c>
      <c r="I195" s="146" t="s">
        <v>82</v>
      </c>
      <c r="J195" s="146" t="s">
        <v>83</v>
      </c>
      <c r="K195" s="146"/>
      <c r="L195" s="29" t="s">
        <v>666</v>
      </c>
      <c r="M195" s="29"/>
      <c r="N195" s="29"/>
      <c r="O195" s="29" t="s">
        <v>660</v>
      </c>
      <c r="U195" s="36"/>
    </row>
    <row r="196" spans="1:21" ht="47.25">
      <c r="A196" s="146">
        <v>59</v>
      </c>
      <c r="B196" s="17" t="s">
        <v>667</v>
      </c>
      <c r="C196" s="146" t="s">
        <v>80</v>
      </c>
      <c r="D196" s="15">
        <v>0.56000000000000005</v>
      </c>
      <c r="E196" s="15"/>
      <c r="F196" s="15">
        <f>D196</f>
        <v>0.56000000000000005</v>
      </c>
      <c r="G196" s="146" t="s">
        <v>431</v>
      </c>
      <c r="H196" s="146" t="s">
        <v>86</v>
      </c>
      <c r="I196" s="32"/>
      <c r="J196" s="146" t="s">
        <v>0</v>
      </c>
      <c r="K196" s="146"/>
      <c r="L196" s="29" t="s">
        <v>668</v>
      </c>
      <c r="M196" s="29"/>
      <c r="N196" s="29"/>
      <c r="O196" s="146" t="s">
        <v>386</v>
      </c>
      <c r="U196" s="36"/>
    </row>
    <row r="197" spans="1:21" ht="47.25">
      <c r="A197" s="146">
        <v>60</v>
      </c>
      <c r="B197" s="17" t="s">
        <v>669</v>
      </c>
      <c r="C197" s="146" t="s">
        <v>80</v>
      </c>
      <c r="D197" s="15">
        <v>0.64</v>
      </c>
      <c r="E197" s="15"/>
      <c r="F197" s="15">
        <f>D197</f>
        <v>0.64</v>
      </c>
      <c r="G197" s="146" t="s">
        <v>431</v>
      </c>
      <c r="H197" s="146" t="s">
        <v>86</v>
      </c>
      <c r="I197" s="32"/>
      <c r="J197" s="146" t="s">
        <v>0</v>
      </c>
      <c r="K197" s="146"/>
      <c r="L197" s="29" t="s">
        <v>670</v>
      </c>
      <c r="M197" s="29"/>
      <c r="N197" s="29"/>
      <c r="O197" s="29" t="s">
        <v>660</v>
      </c>
      <c r="U197" s="36"/>
    </row>
    <row r="198" spans="1:21" ht="47.25">
      <c r="A198" s="146">
        <v>61</v>
      </c>
      <c r="B198" s="17" t="s">
        <v>671</v>
      </c>
      <c r="C198" s="146" t="s">
        <v>80</v>
      </c>
      <c r="D198" s="15">
        <v>2.39</v>
      </c>
      <c r="E198" s="15"/>
      <c r="F198" s="15">
        <f>D198</f>
        <v>2.39</v>
      </c>
      <c r="G198" s="146" t="s">
        <v>431</v>
      </c>
      <c r="H198" s="146" t="s">
        <v>86</v>
      </c>
      <c r="I198" s="32"/>
      <c r="J198" s="146" t="s">
        <v>0</v>
      </c>
      <c r="K198" s="146"/>
      <c r="L198" s="29" t="s">
        <v>672</v>
      </c>
      <c r="M198" s="29"/>
      <c r="N198" s="29"/>
      <c r="O198" s="146" t="s">
        <v>386</v>
      </c>
      <c r="U198" s="36"/>
    </row>
    <row r="199" spans="1:21" ht="31.5">
      <c r="A199" s="146">
        <v>62</v>
      </c>
      <c r="B199" s="17" t="s">
        <v>673</v>
      </c>
      <c r="C199" s="146" t="s">
        <v>80</v>
      </c>
      <c r="D199" s="15">
        <v>0.15</v>
      </c>
      <c r="E199" s="15"/>
      <c r="F199" s="15">
        <f>D199</f>
        <v>0.15</v>
      </c>
      <c r="G199" s="146" t="s">
        <v>431</v>
      </c>
      <c r="H199" s="146" t="s">
        <v>23</v>
      </c>
      <c r="I199" s="146"/>
      <c r="J199" s="146"/>
      <c r="K199" s="146"/>
      <c r="L199" s="29" t="s">
        <v>674</v>
      </c>
      <c r="M199" s="29"/>
      <c r="N199" s="29"/>
      <c r="O199" s="146" t="s">
        <v>386</v>
      </c>
      <c r="U199" s="36"/>
    </row>
    <row r="200" spans="1:21" ht="47.25">
      <c r="A200" s="146">
        <v>63</v>
      </c>
      <c r="B200" s="17" t="s">
        <v>675</v>
      </c>
      <c r="C200" s="146" t="s">
        <v>80</v>
      </c>
      <c r="D200" s="15">
        <v>0.12</v>
      </c>
      <c r="E200" s="15"/>
      <c r="F200" s="15">
        <v>0.12</v>
      </c>
      <c r="G200" s="146" t="s">
        <v>431</v>
      </c>
      <c r="H200" s="146" t="s">
        <v>23</v>
      </c>
      <c r="I200" s="146"/>
      <c r="J200" s="146"/>
      <c r="K200" s="146"/>
      <c r="L200" s="29" t="s">
        <v>676</v>
      </c>
      <c r="M200" s="29"/>
      <c r="N200" s="29"/>
      <c r="O200" s="146" t="s">
        <v>386</v>
      </c>
      <c r="U200" s="36"/>
    </row>
    <row r="201" spans="1:21" ht="31.5">
      <c r="A201" s="146">
        <v>64</v>
      </c>
      <c r="B201" s="17" t="s">
        <v>677</v>
      </c>
      <c r="C201" s="146" t="s">
        <v>80</v>
      </c>
      <c r="D201" s="15">
        <v>0.28000000000000003</v>
      </c>
      <c r="E201" s="15"/>
      <c r="F201" s="15">
        <v>0.28000000000000003</v>
      </c>
      <c r="G201" s="146" t="s">
        <v>431</v>
      </c>
      <c r="H201" s="146" t="s">
        <v>23</v>
      </c>
      <c r="I201" s="146"/>
      <c r="J201" s="146"/>
      <c r="K201" s="146"/>
      <c r="L201" s="29" t="s">
        <v>678</v>
      </c>
      <c r="M201" s="29"/>
      <c r="N201" s="29"/>
      <c r="O201" s="146" t="s">
        <v>386</v>
      </c>
      <c r="U201" s="36"/>
    </row>
    <row r="202" spans="1:21" ht="63">
      <c r="A202" s="146">
        <v>65</v>
      </c>
      <c r="B202" s="17" t="s">
        <v>679</v>
      </c>
      <c r="C202" s="146" t="s">
        <v>80</v>
      </c>
      <c r="D202" s="15">
        <v>3.78</v>
      </c>
      <c r="E202" s="15"/>
      <c r="F202" s="15">
        <v>3.78</v>
      </c>
      <c r="G202" s="146" t="s">
        <v>431</v>
      </c>
      <c r="H202" s="146" t="s">
        <v>23</v>
      </c>
      <c r="I202" s="146" t="s">
        <v>82</v>
      </c>
      <c r="J202" s="146" t="s">
        <v>83</v>
      </c>
      <c r="K202" s="146" t="s">
        <v>55</v>
      </c>
      <c r="L202" s="29" t="s">
        <v>680</v>
      </c>
      <c r="M202" s="29"/>
      <c r="N202" s="29"/>
      <c r="O202" s="146" t="s">
        <v>386</v>
      </c>
      <c r="U202" s="36"/>
    </row>
    <row r="203" spans="1:21" ht="31.5">
      <c r="A203" s="146">
        <v>66</v>
      </c>
      <c r="B203" s="17" t="s">
        <v>163</v>
      </c>
      <c r="C203" s="146" t="s">
        <v>80</v>
      </c>
      <c r="D203" s="15">
        <v>7.9</v>
      </c>
      <c r="E203" s="15"/>
      <c r="F203" s="15">
        <f>D203</f>
        <v>7.9</v>
      </c>
      <c r="G203" s="146" t="s">
        <v>431</v>
      </c>
      <c r="H203" s="146" t="s">
        <v>23</v>
      </c>
      <c r="I203" s="146"/>
      <c r="J203" s="146"/>
      <c r="K203" s="146"/>
      <c r="L203" s="29" t="s">
        <v>681</v>
      </c>
      <c r="M203" s="29"/>
      <c r="N203" s="29"/>
      <c r="O203" s="29"/>
      <c r="U203" s="36"/>
    </row>
    <row r="204" spans="1:21" ht="47.25">
      <c r="A204" s="146">
        <v>67</v>
      </c>
      <c r="B204" s="17" t="s">
        <v>650</v>
      </c>
      <c r="C204" s="146" t="s">
        <v>80</v>
      </c>
      <c r="D204" s="15">
        <v>1.4</v>
      </c>
      <c r="E204" s="15"/>
      <c r="F204" s="15">
        <v>1.4</v>
      </c>
      <c r="G204" s="14" t="s">
        <v>651</v>
      </c>
      <c r="H204" s="146" t="s">
        <v>86</v>
      </c>
      <c r="I204" s="32"/>
      <c r="J204" s="146" t="s">
        <v>0</v>
      </c>
      <c r="K204" s="14" t="s">
        <v>55</v>
      </c>
      <c r="L204" s="29" t="s">
        <v>652</v>
      </c>
      <c r="M204" s="29"/>
      <c r="N204" s="29"/>
      <c r="O204" s="146" t="s">
        <v>386</v>
      </c>
      <c r="P204" s="146"/>
      <c r="U204" s="36"/>
    </row>
    <row r="205" spans="1:21" ht="47.25">
      <c r="A205" s="146">
        <v>68</v>
      </c>
      <c r="B205" s="114" t="s">
        <v>682</v>
      </c>
      <c r="C205" s="146" t="s">
        <v>80</v>
      </c>
      <c r="D205" s="115">
        <v>2.8</v>
      </c>
      <c r="E205" s="115"/>
      <c r="F205" s="115">
        <f>D205</f>
        <v>2.8</v>
      </c>
      <c r="G205" s="146" t="s">
        <v>388</v>
      </c>
      <c r="H205" s="146" t="s">
        <v>23</v>
      </c>
      <c r="I205" s="146"/>
      <c r="J205" s="146"/>
      <c r="K205" s="146"/>
      <c r="L205" s="29" t="s">
        <v>683</v>
      </c>
      <c r="M205" s="29"/>
      <c r="N205" s="29"/>
      <c r="O205" s="146" t="s">
        <v>386</v>
      </c>
      <c r="P205" s="146"/>
      <c r="U205" s="36"/>
    </row>
    <row r="206" spans="1:21" ht="31.5">
      <c r="A206" s="146">
        <v>69</v>
      </c>
      <c r="B206" s="114" t="s">
        <v>684</v>
      </c>
      <c r="C206" s="146" t="s">
        <v>80</v>
      </c>
      <c r="D206" s="115">
        <v>0.84</v>
      </c>
      <c r="E206" s="115"/>
      <c r="F206" s="115">
        <v>0.84</v>
      </c>
      <c r="G206" s="146" t="s">
        <v>388</v>
      </c>
      <c r="H206" s="146" t="s">
        <v>23</v>
      </c>
      <c r="I206" s="146"/>
      <c r="J206" s="146"/>
      <c r="K206" s="146"/>
      <c r="L206" s="29" t="s">
        <v>685</v>
      </c>
      <c r="M206" s="29"/>
      <c r="N206" s="29"/>
      <c r="O206" s="146" t="s">
        <v>386</v>
      </c>
      <c r="P206" s="146"/>
      <c r="U206" s="36"/>
    </row>
    <row r="207" spans="1:21" ht="31.5">
      <c r="A207" s="146">
        <v>70</v>
      </c>
      <c r="B207" s="114" t="s">
        <v>686</v>
      </c>
      <c r="C207" s="146" t="s">
        <v>80</v>
      </c>
      <c r="D207" s="115">
        <v>1.03</v>
      </c>
      <c r="E207" s="115"/>
      <c r="F207" s="115">
        <v>1.03</v>
      </c>
      <c r="G207" s="146" t="s">
        <v>388</v>
      </c>
      <c r="H207" s="146" t="s">
        <v>23</v>
      </c>
      <c r="I207" s="146"/>
      <c r="J207" s="146"/>
      <c r="K207" s="146"/>
      <c r="L207" s="29" t="s">
        <v>687</v>
      </c>
      <c r="M207" s="29"/>
      <c r="N207" s="29"/>
      <c r="O207" s="146" t="s">
        <v>386</v>
      </c>
      <c r="P207" s="146"/>
      <c r="U207" s="36"/>
    </row>
    <row r="208" spans="1:21" ht="47.25">
      <c r="A208" s="146">
        <v>71</v>
      </c>
      <c r="B208" s="114" t="s">
        <v>688</v>
      </c>
      <c r="C208" s="146" t="s">
        <v>80</v>
      </c>
      <c r="D208" s="115">
        <v>1.22</v>
      </c>
      <c r="E208" s="115"/>
      <c r="F208" s="115">
        <v>1.22</v>
      </c>
      <c r="G208" s="146" t="s">
        <v>388</v>
      </c>
      <c r="H208" s="146" t="s">
        <v>23</v>
      </c>
      <c r="I208" s="146"/>
      <c r="J208" s="146"/>
      <c r="K208" s="146"/>
      <c r="L208" s="29" t="s">
        <v>689</v>
      </c>
      <c r="M208" s="29"/>
      <c r="N208" s="29"/>
      <c r="O208" s="146" t="s">
        <v>386</v>
      </c>
      <c r="P208" s="146"/>
      <c r="U208" s="36"/>
    </row>
    <row r="209" spans="1:21" ht="47.25">
      <c r="A209" s="146">
        <v>72</v>
      </c>
      <c r="B209" s="114" t="s">
        <v>690</v>
      </c>
      <c r="C209" s="146" t="s">
        <v>80</v>
      </c>
      <c r="D209" s="115">
        <v>0.6</v>
      </c>
      <c r="E209" s="115"/>
      <c r="F209" s="115">
        <v>0.6</v>
      </c>
      <c r="G209" s="146" t="s">
        <v>388</v>
      </c>
      <c r="H209" s="146" t="s">
        <v>23</v>
      </c>
      <c r="I209" s="146"/>
      <c r="J209" s="146"/>
      <c r="K209" s="146"/>
      <c r="L209" s="29" t="s">
        <v>691</v>
      </c>
      <c r="M209" s="29"/>
      <c r="N209" s="29"/>
      <c r="O209" s="146" t="s">
        <v>386</v>
      </c>
      <c r="P209" s="146"/>
      <c r="U209" s="36"/>
    </row>
    <row r="210" spans="1:21" ht="47.25">
      <c r="A210" s="146">
        <v>73</v>
      </c>
      <c r="B210" s="114" t="s">
        <v>692</v>
      </c>
      <c r="C210" s="146" t="s">
        <v>80</v>
      </c>
      <c r="D210" s="115">
        <v>0.35</v>
      </c>
      <c r="E210" s="115"/>
      <c r="F210" s="115">
        <v>0.35</v>
      </c>
      <c r="G210" s="146" t="s">
        <v>388</v>
      </c>
      <c r="H210" s="146" t="s">
        <v>23</v>
      </c>
      <c r="I210" s="146"/>
      <c r="J210" s="146"/>
      <c r="K210" s="146"/>
      <c r="L210" s="29" t="s">
        <v>693</v>
      </c>
      <c r="M210" s="29"/>
      <c r="N210" s="29"/>
      <c r="O210" s="146" t="s">
        <v>386</v>
      </c>
      <c r="P210" s="146"/>
      <c r="U210" s="36"/>
    </row>
    <row r="211" spans="1:21" ht="63">
      <c r="A211" s="146">
        <v>74</v>
      </c>
      <c r="B211" s="116" t="s">
        <v>694</v>
      </c>
      <c r="C211" s="146" t="s">
        <v>80</v>
      </c>
      <c r="D211" s="23">
        <v>2.14</v>
      </c>
      <c r="E211" s="23"/>
      <c r="F211" s="23">
        <v>2.14</v>
      </c>
      <c r="G211" s="146" t="s">
        <v>388</v>
      </c>
      <c r="H211" s="146" t="s">
        <v>23</v>
      </c>
      <c r="I211" s="146" t="s">
        <v>82</v>
      </c>
      <c r="J211" s="146" t="s">
        <v>83</v>
      </c>
      <c r="K211" s="40" t="s">
        <v>695</v>
      </c>
      <c r="L211" s="29" t="s">
        <v>696</v>
      </c>
      <c r="M211" s="29"/>
      <c r="N211" s="29"/>
      <c r="O211" s="146" t="s">
        <v>386</v>
      </c>
      <c r="P211" s="146"/>
      <c r="U211" s="36"/>
    </row>
    <row r="212" spans="1:21" ht="47.25">
      <c r="A212" s="146">
        <v>75</v>
      </c>
      <c r="B212" s="17" t="s">
        <v>697</v>
      </c>
      <c r="C212" s="146" t="s">
        <v>80</v>
      </c>
      <c r="D212" s="23">
        <v>0.15</v>
      </c>
      <c r="E212" s="23"/>
      <c r="F212" s="23">
        <v>0.15</v>
      </c>
      <c r="G212" s="146" t="s">
        <v>388</v>
      </c>
      <c r="H212" s="146" t="s">
        <v>23</v>
      </c>
      <c r="I212" s="146"/>
      <c r="J212" s="146"/>
      <c r="K212" s="14" t="s">
        <v>55</v>
      </c>
      <c r="L212" s="29" t="s">
        <v>698</v>
      </c>
      <c r="M212" s="29"/>
      <c r="N212" s="29"/>
      <c r="O212" s="146" t="s">
        <v>386</v>
      </c>
      <c r="P212" s="146"/>
      <c r="U212" s="36"/>
    </row>
    <row r="213" spans="1:21" ht="47.25">
      <c r="A213" s="146">
        <v>76</v>
      </c>
      <c r="B213" s="17" t="s">
        <v>699</v>
      </c>
      <c r="C213" s="146" t="s">
        <v>80</v>
      </c>
      <c r="D213" s="28">
        <v>0.7</v>
      </c>
      <c r="E213" s="28"/>
      <c r="F213" s="28">
        <v>0.7</v>
      </c>
      <c r="G213" s="102" t="s">
        <v>388</v>
      </c>
      <c r="H213" s="146" t="s">
        <v>86</v>
      </c>
      <c r="I213" s="32"/>
      <c r="J213" s="146" t="s">
        <v>0</v>
      </c>
      <c r="K213" s="14" t="s">
        <v>90</v>
      </c>
      <c r="L213" s="29" t="s">
        <v>700</v>
      </c>
      <c r="M213" s="29"/>
      <c r="N213" s="29"/>
      <c r="O213" s="146" t="s">
        <v>386</v>
      </c>
      <c r="P213" s="146"/>
      <c r="U213" s="36"/>
    </row>
    <row r="214" spans="1:21" ht="47.25">
      <c r="A214" s="146">
        <v>77</v>
      </c>
      <c r="B214" s="17" t="s">
        <v>701</v>
      </c>
      <c r="C214" s="146" t="s">
        <v>80</v>
      </c>
      <c r="D214" s="28">
        <v>0.99</v>
      </c>
      <c r="E214" s="28"/>
      <c r="F214" s="28">
        <v>0.99</v>
      </c>
      <c r="G214" s="102" t="s">
        <v>388</v>
      </c>
      <c r="H214" s="146" t="s">
        <v>23</v>
      </c>
      <c r="I214" s="146"/>
      <c r="J214" s="146"/>
      <c r="K214" s="146"/>
      <c r="L214" s="29" t="s">
        <v>702</v>
      </c>
      <c r="M214" s="29"/>
      <c r="N214" s="29"/>
      <c r="O214" s="146" t="s">
        <v>386</v>
      </c>
      <c r="P214" s="146"/>
      <c r="U214" s="36"/>
    </row>
    <row r="215" spans="1:21" ht="47.25">
      <c r="A215" s="146">
        <v>78</v>
      </c>
      <c r="B215" s="17" t="s">
        <v>703</v>
      </c>
      <c r="C215" s="146" t="s">
        <v>80</v>
      </c>
      <c r="D215" s="28">
        <v>0.4</v>
      </c>
      <c r="E215" s="28"/>
      <c r="F215" s="28">
        <v>0.4</v>
      </c>
      <c r="G215" s="102" t="s">
        <v>388</v>
      </c>
      <c r="H215" s="146" t="s">
        <v>23</v>
      </c>
      <c r="I215" s="146"/>
      <c r="J215" s="146"/>
      <c r="K215" s="146"/>
      <c r="L215" s="29" t="s">
        <v>704</v>
      </c>
      <c r="M215" s="29"/>
      <c r="N215" s="29"/>
      <c r="O215" s="146" t="s">
        <v>386</v>
      </c>
      <c r="P215" s="146"/>
      <c r="U215" s="36"/>
    </row>
    <row r="216" spans="1:21" ht="31.5">
      <c r="A216" s="146">
        <v>79</v>
      </c>
      <c r="B216" s="34" t="s">
        <v>705</v>
      </c>
      <c r="C216" s="146" t="s">
        <v>80</v>
      </c>
      <c r="D216" s="23">
        <v>0.94</v>
      </c>
      <c r="E216" s="23"/>
      <c r="F216" s="23">
        <v>0.94</v>
      </c>
      <c r="G216" s="146" t="s">
        <v>388</v>
      </c>
      <c r="H216" s="146" t="s">
        <v>23</v>
      </c>
      <c r="I216" s="146"/>
      <c r="J216" s="146"/>
      <c r="K216" s="14" t="s">
        <v>90</v>
      </c>
      <c r="L216" s="29" t="s">
        <v>706</v>
      </c>
      <c r="M216" s="29"/>
      <c r="N216" s="29"/>
      <c r="O216" s="146" t="s">
        <v>386</v>
      </c>
      <c r="P216" s="146"/>
      <c r="U216" s="36"/>
    </row>
    <row r="217" spans="1:21" ht="31.5">
      <c r="A217" s="146">
        <v>80</v>
      </c>
      <c r="B217" s="17" t="s">
        <v>707</v>
      </c>
      <c r="C217" s="146" t="s">
        <v>80</v>
      </c>
      <c r="D217" s="28">
        <v>1.2</v>
      </c>
      <c r="E217" s="28"/>
      <c r="F217" s="28">
        <v>1.2</v>
      </c>
      <c r="G217" s="146" t="s">
        <v>388</v>
      </c>
      <c r="H217" s="146" t="s">
        <v>23</v>
      </c>
      <c r="I217" s="146"/>
      <c r="J217" s="146"/>
      <c r="K217" s="146"/>
      <c r="L217" s="29" t="s">
        <v>708</v>
      </c>
      <c r="M217" s="29"/>
      <c r="N217" s="29"/>
      <c r="O217" s="146" t="s">
        <v>386</v>
      </c>
      <c r="P217" s="146"/>
      <c r="U217" s="36"/>
    </row>
    <row r="218" spans="1:21" ht="31.5">
      <c r="A218" s="146">
        <v>81</v>
      </c>
      <c r="B218" s="17" t="s">
        <v>709</v>
      </c>
      <c r="C218" s="146" t="s">
        <v>80</v>
      </c>
      <c r="D218" s="28">
        <v>2</v>
      </c>
      <c r="E218" s="28"/>
      <c r="F218" s="28">
        <v>2</v>
      </c>
      <c r="G218" s="146" t="s">
        <v>388</v>
      </c>
      <c r="H218" s="146" t="s">
        <v>23</v>
      </c>
      <c r="I218" s="146"/>
      <c r="J218" s="146"/>
      <c r="K218" s="146"/>
      <c r="L218" s="29" t="s">
        <v>710</v>
      </c>
      <c r="M218" s="29"/>
      <c r="N218" s="29"/>
      <c r="O218" s="146" t="s">
        <v>386</v>
      </c>
      <c r="P218" s="146"/>
      <c r="U218" s="36"/>
    </row>
    <row r="219" spans="1:21" ht="31.5">
      <c r="A219" s="146">
        <v>82</v>
      </c>
      <c r="B219" s="17" t="s">
        <v>711</v>
      </c>
      <c r="C219" s="146" t="s">
        <v>80</v>
      </c>
      <c r="D219" s="28">
        <v>0.5</v>
      </c>
      <c r="E219" s="28"/>
      <c r="F219" s="28">
        <v>0.5</v>
      </c>
      <c r="G219" s="146" t="s">
        <v>388</v>
      </c>
      <c r="H219" s="146" t="s">
        <v>23</v>
      </c>
      <c r="I219" s="146"/>
      <c r="J219" s="146"/>
      <c r="K219" s="146"/>
      <c r="L219" s="29" t="s">
        <v>712</v>
      </c>
      <c r="M219" s="29"/>
      <c r="N219" s="29"/>
      <c r="O219" s="146" t="s">
        <v>386</v>
      </c>
      <c r="P219" s="146"/>
      <c r="U219" s="36"/>
    </row>
    <row r="220" spans="1:21" ht="47.25">
      <c r="A220" s="146">
        <v>83</v>
      </c>
      <c r="B220" s="17" t="s">
        <v>713</v>
      </c>
      <c r="C220" s="146" t="s">
        <v>80</v>
      </c>
      <c r="D220" s="15">
        <v>0.27</v>
      </c>
      <c r="E220" s="15"/>
      <c r="F220" s="15">
        <v>0.27</v>
      </c>
      <c r="G220" s="146" t="s">
        <v>388</v>
      </c>
      <c r="H220" s="146" t="s">
        <v>23</v>
      </c>
      <c r="I220" s="146"/>
      <c r="J220" s="146"/>
      <c r="K220" s="14" t="s">
        <v>55</v>
      </c>
      <c r="L220" s="29" t="s">
        <v>714</v>
      </c>
      <c r="M220" s="29"/>
      <c r="N220" s="29"/>
      <c r="O220" s="146" t="s">
        <v>386</v>
      </c>
      <c r="P220" s="146"/>
      <c r="U220" s="36"/>
    </row>
    <row r="221" spans="1:21" ht="47.25">
      <c r="A221" s="146">
        <v>84</v>
      </c>
      <c r="B221" s="17" t="s">
        <v>715</v>
      </c>
      <c r="C221" s="146" t="s">
        <v>80</v>
      </c>
      <c r="D221" s="15">
        <v>0.26</v>
      </c>
      <c r="E221" s="15"/>
      <c r="F221" s="15">
        <v>0.26</v>
      </c>
      <c r="G221" s="146" t="s">
        <v>388</v>
      </c>
      <c r="H221" s="146" t="s">
        <v>23</v>
      </c>
      <c r="I221" s="146"/>
      <c r="J221" s="146"/>
      <c r="K221" s="14" t="s">
        <v>55</v>
      </c>
      <c r="L221" s="29" t="s">
        <v>716</v>
      </c>
      <c r="M221" s="29"/>
      <c r="N221" s="29"/>
      <c r="O221" s="146" t="s">
        <v>386</v>
      </c>
      <c r="P221" s="146"/>
      <c r="U221" s="36"/>
    </row>
    <row r="222" spans="1:21" ht="47.25">
      <c r="A222" s="146">
        <v>85</v>
      </c>
      <c r="B222" s="17" t="s">
        <v>717</v>
      </c>
      <c r="C222" s="146" t="s">
        <v>80</v>
      </c>
      <c r="D222" s="15">
        <v>1.9</v>
      </c>
      <c r="E222" s="15"/>
      <c r="F222" s="15">
        <f>D222</f>
        <v>1.9</v>
      </c>
      <c r="G222" s="146" t="s">
        <v>388</v>
      </c>
      <c r="H222" s="146" t="s">
        <v>86</v>
      </c>
      <c r="I222" s="32"/>
      <c r="J222" s="146" t="s">
        <v>0</v>
      </c>
      <c r="K222" s="146"/>
      <c r="L222" s="29" t="s">
        <v>718</v>
      </c>
      <c r="M222" s="29"/>
      <c r="N222" s="29"/>
      <c r="O222" s="146" t="s">
        <v>386</v>
      </c>
      <c r="P222" s="146"/>
      <c r="U222" s="36"/>
    </row>
    <row r="223" spans="1:21" ht="31.5">
      <c r="A223" s="146">
        <v>86</v>
      </c>
      <c r="B223" s="17" t="s">
        <v>719</v>
      </c>
      <c r="C223" s="146" t="s">
        <v>80</v>
      </c>
      <c r="D223" s="15">
        <v>0.4</v>
      </c>
      <c r="E223" s="15"/>
      <c r="F223" s="15">
        <f>D223</f>
        <v>0.4</v>
      </c>
      <c r="G223" s="146" t="s">
        <v>388</v>
      </c>
      <c r="H223" s="146" t="s">
        <v>23</v>
      </c>
      <c r="I223" s="146"/>
      <c r="J223" s="146"/>
      <c r="K223" s="146"/>
      <c r="L223" s="29" t="s">
        <v>720</v>
      </c>
      <c r="M223" s="29"/>
      <c r="N223" s="29"/>
      <c r="O223" s="146" t="s">
        <v>386</v>
      </c>
      <c r="P223" s="146"/>
      <c r="U223" s="36"/>
    </row>
    <row r="224" spans="1:21" ht="36" customHeight="1">
      <c r="A224" s="146">
        <v>87</v>
      </c>
      <c r="B224" s="17" t="s">
        <v>721</v>
      </c>
      <c r="C224" s="146" t="s">
        <v>80</v>
      </c>
      <c r="D224" s="15">
        <v>0.35</v>
      </c>
      <c r="E224" s="15"/>
      <c r="F224" s="15">
        <v>0.35</v>
      </c>
      <c r="G224" s="146" t="s">
        <v>388</v>
      </c>
      <c r="H224" s="146" t="s">
        <v>1629</v>
      </c>
      <c r="I224" s="146"/>
      <c r="J224" s="146"/>
      <c r="K224" s="146"/>
      <c r="L224" s="29" t="s">
        <v>722</v>
      </c>
      <c r="M224" s="29"/>
      <c r="N224" s="29"/>
      <c r="O224" s="146" t="s">
        <v>1624</v>
      </c>
      <c r="P224" s="146"/>
      <c r="U224" s="36"/>
    </row>
    <row r="225" spans="1:21" ht="31.5">
      <c r="A225" s="146">
        <v>88</v>
      </c>
      <c r="B225" s="17" t="s">
        <v>163</v>
      </c>
      <c r="C225" s="146" t="s">
        <v>80</v>
      </c>
      <c r="D225" s="15">
        <v>7.2</v>
      </c>
      <c r="E225" s="15"/>
      <c r="F225" s="15">
        <f>D225</f>
        <v>7.2</v>
      </c>
      <c r="G225" s="146" t="s">
        <v>388</v>
      </c>
      <c r="H225" s="146" t="s">
        <v>23</v>
      </c>
      <c r="I225" s="146"/>
      <c r="J225" s="146"/>
      <c r="K225" s="146"/>
      <c r="L225" s="29" t="s">
        <v>723</v>
      </c>
      <c r="M225" s="29"/>
      <c r="N225" s="29"/>
      <c r="O225" s="146" t="s">
        <v>386</v>
      </c>
      <c r="P225" s="146"/>
      <c r="U225" s="36"/>
    </row>
    <row r="226" spans="1:21" ht="47.25">
      <c r="A226" s="146">
        <v>89</v>
      </c>
      <c r="B226" s="175" t="s">
        <v>724</v>
      </c>
      <c r="C226" s="146" t="s">
        <v>80</v>
      </c>
      <c r="D226" s="15">
        <v>3.3</v>
      </c>
      <c r="E226" s="23"/>
      <c r="F226" s="15">
        <v>3.3</v>
      </c>
      <c r="G226" s="117" t="s">
        <v>382</v>
      </c>
      <c r="H226" s="146" t="s">
        <v>23</v>
      </c>
      <c r="I226" s="146"/>
      <c r="J226" s="146"/>
      <c r="K226" s="146"/>
      <c r="L226" s="29" t="s">
        <v>725</v>
      </c>
      <c r="M226" s="29"/>
      <c r="N226" s="14"/>
      <c r="O226" s="146" t="s">
        <v>386</v>
      </c>
      <c r="P226" s="103"/>
      <c r="U226" s="36"/>
    </row>
    <row r="227" spans="1:21" ht="31.5">
      <c r="A227" s="146">
        <v>90</v>
      </c>
      <c r="B227" s="176" t="s">
        <v>726</v>
      </c>
      <c r="C227" s="146" t="s">
        <v>80</v>
      </c>
      <c r="D227" s="15">
        <v>1.4</v>
      </c>
      <c r="E227" s="23">
        <v>0.6</v>
      </c>
      <c r="F227" s="23">
        <v>0.8</v>
      </c>
      <c r="G227" s="117" t="s">
        <v>382</v>
      </c>
      <c r="H227" s="146" t="s">
        <v>23</v>
      </c>
      <c r="I227" s="146"/>
      <c r="J227" s="146"/>
      <c r="K227" s="146"/>
      <c r="L227" s="29" t="s">
        <v>727</v>
      </c>
      <c r="M227" s="29"/>
      <c r="N227" s="14"/>
      <c r="O227" s="146" t="s">
        <v>386</v>
      </c>
      <c r="P227" s="103"/>
      <c r="U227" s="36"/>
    </row>
    <row r="228" spans="1:21" ht="31.5">
      <c r="A228" s="146">
        <v>91</v>
      </c>
      <c r="B228" s="176" t="s">
        <v>728</v>
      </c>
      <c r="C228" s="146" t="s">
        <v>80</v>
      </c>
      <c r="D228" s="15">
        <v>0.85</v>
      </c>
      <c r="E228" s="23"/>
      <c r="F228" s="23">
        <v>0.85</v>
      </c>
      <c r="G228" s="117" t="s">
        <v>382</v>
      </c>
      <c r="H228" s="146" t="s">
        <v>23</v>
      </c>
      <c r="I228" s="146"/>
      <c r="J228" s="146"/>
      <c r="K228" s="146"/>
      <c r="L228" s="29" t="s">
        <v>729</v>
      </c>
      <c r="M228" s="29"/>
      <c r="N228" s="14"/>
      <c r="O228" s="146" t="s">
        <v>386</v>
      </c>
      <c r="P228" s="103"/>
      <c r="U228" s="36"/>
    </row>
    <row r="229" spans="1:21" ht="31.5">
      <c r="A229" s="146">
        <v>92</v>
      </c>
      <c r="B229" s="176" t="s">
        <v>730</v>
      </c>
      <c r="C229" s="146" t="s">
        <v>80</v>
      </c>
      <c r="D229" s="15">
        <v>0.92</v>
      </c>
      <c r="E229" s="23"/>
      <c r="F229" s="23">
        <v>0.92</v>
      </c>
      <c r="G229" s="117" t="s">
        <v>382</v>
      </c>
      <c r="H229" s="146" t="s">
        <v>23</v>
      </c>
      <c r="I229" s="146"/>
      <c r="J229" s="146"/>
      <c r="K229" s="146"/>
      <c r="L229" s="29" t="s">
        <v>731</v>
      </c>
      <c r="M229" s="29"/>
      <c r="N229" s="14"/>
      <c r="O229" s="146" t="s">
        <v>386</v>
      </c>
      <c r="P229" s="103"/>
      <c r="U229" s="36"/>
    </row>
    <row r="230" spans="1:21" ht="31.5">
      <c r="A230" s="146">
        <v>93</v>
      </c>
      <c r="B230" s="177" t="s">
        <v>732</v>
      </c>
      <c r="C230" s="146" t="s">
        <v>80</v>
      </c>
      <c r="D230" s="178">
        <v>0.6</v>
      </c>
      <c r="E230" s="178"/>
      <c r="F230" s="178">
        <v>0.6</v>
      </c>
      <c r="G230" s="102" t="s">
        <v>382</v>
      </c>
      <c r="H230" s="146" t="s">
        <v>23</v>
      </c>
      <c r="I230" s="146"/>
      <c r="J230" s="146"/>
      <c r="K230" s="146"/>
      <c r="L230" s="29" t="s">
        <v>733</v>
      </c>
      <c r="M230" s="29"/>
      <c r="N230" s="14"/>
      <c r="O230" s="146" t="s">
        <v>386</v>
      </c>
      <c r="P230" s="103"/>
      <c r="U230" s="36"/>
    </row>
    <row r="231" spans="1:21" ht="31.5">
      <c r="A231" s="146">
        <v>94</v>
      </c>
      <c r="B231" s="120" t="s">
        <v>734</v>
      </c>
      <c r="C231" s="146" t="s">
        <v>80</v>
      </c>
      <c r="D231" s="23">
        <f>3000/10000</f>
        <v>0.3</v>
      </c>
      <c r="E231" s="23"/>
      <c r="F231" s="23">
        <v>0.3</v>
      </c>
      <c r="G231" s="102" t="s">
        <v>382</v>
      </c>
      <c r="H231" s="146" t="s">
        <v>23</v>
      </c>
      <c r="I231" s="146"/>
      <c r="J231" s="146"/>
      <c r="K231" s="146"/>
      <c r="L231" s="29" t="s">
        <v>735</v>
      </c>
      <c r="M231" s="29"/>
      <c r="N231" s="14"/>
      <c r="O231" s="146" t="s">
        <v>386</v>
      </c>
      <c r="P231" s="103"/>
      <c r="U231" s="36"/>
    </row>
    <row r="232" spans="1:21" ht="31.5">
      <c r="A232" s="146">
        <v>95</v>
      </c>
      <c r="B232" s="120" t="s">
        <v>736</v>
      </c>
      <c r="C232" s="146" t="s">
        <v>80</v>
      </c>
      <c r="D232" s="23">
        <f>0.3</f>
        <v>0.3</v>
      </c>
      <c r="E232" s="23"/>
      <c r="F232" s="23">
        <v>0.3</v>
      </c>
      <c r="G232" s="102" t="s">
        <v>382</v>
      </c>
      <c r="H232" s="146" t="s">
        <v>23</v>
      </c>
      <c r="I232" s="146"/>
      <c r="J232" s="146"/>
      <c r="K232" s="146"/>
      <c r="L232" s="29" t="s">
        <v>737</v>
      </c>
      <c r="M232" s="29"/>
      <c r="N232" s="14"/>
      <c r="O232" s="146" t="s">
        <v>386</v>
      </c>
      <c r="P232" s="103"/>
      <c r="U232" s="36"/>
    </row>
    <row r="233" spans="1:21" ht="31.5">
      <c r="A233" s="146">
        <v>96</v>
      </c>
      <c r="B233" s="120" t="s">
        <v>738</v>
      </c>
      <c r="C233" s="146" t="s">
        <v>80</v>
      </c>
      <c r="D233" s="23">
        <v>1.44</v>
      </c>
      <c r="E233" s="23">
        <v>0.85</v>
      </c>
      <c r="F233" s="23">
        <v>0.59</v>
      </c>
      <c r="G233" s="102" t="s">
        <v>382</v>
      </c>
      <c r="H233" s="146" t="s">
        <v>23</v>
      </c>
      <c r="I233" s="146"/>
      <c r="J233" s="146"/>
      <c r="K233" s="146"/>
      <c r="L233" s="29" t="s">
        <v>739</v>
      </c>
      <c r="M233" s="29"/>
      <c r="N233" s="14"/>
      <c r="O233" s="146" t="s">
        <v>386</v>
      </c>
      <c r="P233" s="103"/>
      <c r="U233" s="36"/>
    </row>
    <row r="234" spans="1:21" ht="31.5">
      <c r="A234" s="146">
        <v>97</v>
      </c>
      <c r="B234" s="120" t="s">
        <v>740</v>
      </c>
      <c r="C234" s="146" t="s">
        <v>80</v>
      </c>
      <c r="D234" s="15">
        <v>0.2</v>
      </c>
      <c r="E234" s="15">
        <v>0.13</v>
      </c>
      <c r="F234" s="15">
        <v>7.0000000000000007E-2</v>
      </c>
      <c r="G234" s="102" t="s">
        <v>382</v>
      </c>
      <c r="H234" s="146" t="s">
        <v>23</v>
      </c>
      <c r="I234" s="146"/>
      <c r="J234" s="146"/>
      <c r="K234" s="146"/>
      <c r="L234" s="29" t="s">
        <v>741</v>
      </c>
      <c r="M234" s="29"/>
      <c r="N234" s="14"/>
      <c r="O234" s="146" t="s">
        <v>386</v>
      </c>
      <c r="P234" s="103"/>
      <c r="U234" s="36"/>
    </row>
    <row r="235" spans="1:21" ht="31.5">
      <c r="A235" s="146">
        <v>98</v>
      </c>
      <c r="B235" s="17" t="s">
        <v>742</v>
      </c>
      <c r="C235" s="146" t="s">
        <v>80</v>
      </c>
      <c r="D235" s="15">
        <v>16</v>
      </c>
      <c r="E235" s="15">
        <v>5</v>
      </c>
      <c r="F235" s="15">
        <v>11</v>
      </c>
      <c r="G235" s="102" t="s">
        <v>382</v>
      </c>
      <c r="H235" s="146" t="s">
        <v>23</v>
      </c>
      <c r="I235" s="146"/>
      <c r="J235" s="146"/>
      <c r="K235" s="146"/>
      <c r="L235" s="29" t="s">
        <v>743</v>
      </c>
      <c r="M235" s="29"/>
      <c r="N235" s="14"/>
      <c r="O235" s="146" t="s">
        <v>386</v>
      </c>
      <c r="P235" s="103"/>
      <c r="U235" s="36"/>
    </row>
    <row r="236" spans="1:21" ht="31.5">
      <c r="A236" s="146">
        <v>99</v>
      </c>
      <c r="B236" s="17" t="s">
        <v>744</v>
      </c>
      <c r="C236" s="146" t="s">
        <v>80</v>
      </c>
      <c r="D236" s="15">
        <v>17.2</v>
      </c>
      <c r="E236" s="15">
        <v>6</v>
      </c>
      <c r="F236" s="15">
        <v>11.2</v>
      </c>
      <c r="G236" s="102" t="s">
        <v>382</v>
      </c>
      <c r="H236" s="146" t="s">
        <v>23</v>
      </c>
      <c r="I236" s="146"/>
      <c r="J236" s="146"/>
      <c r="K236" s="146"/>
      <c r="L236" s="29" t="s">
        <v>745</v>
      </c>
      <c r="M236" s="29"/>
      <c r="N236" s="14"/>
      <c r="O236" s="146" t="s">
        <v>386</v>
      </c>
      <c r="P236" s="103"/>
      <c r="U236" s="36"/>
    </row>
    <row r="237" spans="1:21" ht="31.5">
      <c r="A237" s="146">
        <v>100</v>
      </c>
      <c r="B237" s="17" t="s">
        <v>746</v>
      </c>
      <c r="C237" s="146" t="s">
        <v>80</v>
      </c>
      <c r="D237" s="15">
        <v>0.25</v>
      </c>
      <c r="E237" s="15"/>
      <c r="F237" s="15">
        <v>0.25</v>
      </c>
      <c r="G237" s="102" t="s">
        <v>382</v>
      </c>
      <c r="H237" s="146" t="s">
        <v>23</v>
      </c>
      <c r="I237" s="146"/>
      <c r="J237" s="146"/>
      <c r="K237" s="146"/>
      <c r="L237" s="29" t="s">
        <v>747</v>
      </c>
      <c r="M237" s="29"/>
      <c r="N237" s="14"/>
      <c r="O237" s="146" t="s">
        <v>386</v>
      </c>
      <c r="P237" s="103"/>
      <c r="U237" s="36"/>
    </row>
    <row r="238" spans="1:21" ht="31.5">
      <c r="A238" s="146">
        <v>101</v>
      </c>
      <c r="B238" s="17" t="s">
        <v>748</v>
      </c>
      <c r="C238" s="146" t="s">
        <v>80</v>
      </c>
      <c r="D238" s="15">
        <v>0.46</v>
      </c>
      <c r="E238" s="15">
        <v>0.12</v>
      </c>
      <c r="F238" s="15">
        <v>0.34</v>
      </c>
      <c r="G238" s="102" t="s">
        <v>382</v>
      </c>
      <c r="H238" s="146" t="s">
        <v>23</v>
      </c>
      <c r="I238" s="146"/>
      <c r="J238" s="146"/>
      <c r="K238" s="146"/>
      <c r="L238" s="29" t="s">
        <v>749</v>
      </c>
      <c r="M238" s="29"/>
      <c r="N238" s="14"/>
      <c r="O238" s="146" t="s">
        <v>386</v>
      </c>
      <c r="P238" s="103"/>
      <c r="U238" s="36"/>
    </row>
    <row r="239" spans="1:21" ht="31.5">
      <c r="A239" s="146">
        <v>102</v>
      </c>
      <c r="B239" s="17" t="s">
        <v>750</v>
      </c>
      <c r="C239" s="146" t="s">
        <v>80</v>
      </c>
      <c r="D239" s="15">
        <v>2.2000000000000002</v>
      </c>
      <c r="E239" s="15">
        <v>1.1200000000000001</v>
      </c>
      <c r="F239" s="15">
        <v>1.08</v>
      </c>
      <c r="G239" s="102" t="s">
        <v>382</v>
      </c>
      <c r="H239" s="146" t="s">
        <v>23</v>
      </c>
      <c r="I239" s="146"/>
      <c r="J239" s="146"/>
      <c r="K239" s="146"/>
      <c r="L239" s="29" t="s">
        <v>751</v>
      </c>
      <c r="M239" s="29"/>
      <c r="N239" s="14"/>
      <c r="O239" s="146" t="s">
        <v>386</v>
      </c>
      <c r="P239" s="103"/>
      <c r="U239" s="36"/>
    </row>
    <row r="240" spans="1:21" ht="31.5">
      <c r="A240" s="146">
        <v>103</v>
      </c>
      <c r="B240" s="17" t="s">
        <v>752</v>
      </c>
      <c r="C240" s="146" t="s">
        <v>80</v>
      </c>
      <c r="D240" s="15">
        <v>0.57999999999999996</v>
      </c>
      <c r="E240" s="15">
        <v>0.25</v>
      </c>
      <c r="F240" s="15">
        <v>0.33</v>
      </c>
      <c r="G240" s="102" t="s">
        <v>382</v>
      </c>
      <c r="H240" s="146" t="s">
        <v>23</v>
      </c>
      <c r="I240" s="146"/>
      <c r="J240" s="146"/>
      <c r="K240" s="146"/>
      <c r="L240" s="29" t="s">
        <v>753</v>
      </c>
      <c r="M240" s="29"/>
      <c r="N240" s="14"/>
      <c r="O240" s="146" t="s">
        <v>386</v>
      </c>
      <c r="P240" s="103"/>
      <c r="U240" s="36"/>
    </row>
    <row r="241" spans="1:21" ht="31.5">
      <c r="A241" s="146">
        <v>104</v>
      </c>
      <c r="B241" s="17" t="s">
        <v>754</v>
      </c>
      <c r="C241" s="146" t="s">
        <v>80</v>
      </c>
      <c r="D241" s="15">
        <v>1.35</v>
      </c>
      <c r="E241" s="15">
        <v>0.6</v>
      </c>
      <c r="F241" s="15">
        <v>0.75</v>
      </c>
      <c r="G241" s="102" t="s">
        <v>382</v>
      </c>
      <c r="H241" s="146" t="s">
        <v>23</v>
      </c>
      <c r="I241" s="146"/>
      <c r="J241" s="146"/>
      <c r="K241" s="146"/>
      <c r="L241" s="29" t="s">
        <v>755</v>
      </c>
      <c r="M241" s="29"/>
      <c r="N241" s="14"/>
      <c r="O241" s="146" t="s">
        <v>386</v>
      </c>
      <c r="P241" s="103"/>
      <c r="U241" s="36"/>
    </row>
    <row r="242" spans="1:21" ht="31.5">
      <c r="A242" s="146">
        <v>105</v>
      </c>
      <c r="B242" s="17" t="s">
        <v>756</v>
      </c>
      <c r="C242" s="146" t="s">
        <v>80</v>
      </c>
      <c r="D242" s="15">
        <v>1</v>
      </c>
      <c r="E242" s="15">
        <v>0.32</v>
      </c>
      <c r="F242" s="15">
        <v>0.68</v>
      </c>
      <c r="G242" s="102" t="s">
        <v>382</v>
      </c>
      <c r="H242" s="146" t="s">
        <v>23</v>
      </c>
      <c r="I242" s="146"/>
      <c r="J242" s="146"/>
      <c r="K242" s="146"/>
      <c r="L242" s="29" t="s">
        <v>757</v>
      </c>
      <c r="M242" s="29"/>
      <c r="N242" s="14"/>
      <c r="O242" s="146" t="s">
        <v>386</v>
      </c>
      <c r="P242" s="103"/>
      <c r="U242" s="36"/>
    </row>
    <row r="243" spans="1:21" ht="31.5">
      <c r="A243" s="146">
        <v>106</v>
      </c>
      <c r="B243" s="17" t="s">
        <v>758</v>
      </c>
      <c r="C243" s="146" t="s">
        <v>80</v>
      </c>
      <c r="D243" s="15">
        <v>0.8</v>
      </c>
      <c r="E243" s="15">
        <v>0.56000000000000005</v>
      </c>
      <c r="F243" s="15">
        <v>0.24</v>
      </c>
      <c r="G243" s="102" t="s">
        <v>382</v>
      </c>
      <c r="H243" s="146" t="s">
        <v>23</v>
      </c>
      <c r="I243" s="146"/>
      <c r="J243" s="146"/>
      <c r="K243" s="146"/>
      <c r="L243" s="29" t="s">
        <v>759</v>
      </c>
      <c r="M243" s="29"/>
      <c r="N243" s="14"/>
      <c r="O243" s="146" t="s">
        <v>386</v>
      </c>
      <c r="P243" s="103"/>
      <c r="U243" s="36"/>
    </row>
    <row r="244" spans="1:21" ht="31.5">
      <c r="A244" s="146">
        <v>107</v>
      </c>
      <c r="B244" s="17" t="s">
        <v>760</v>
      </c>
      <c r="C244" s="146" t="s">
        <v>80</v>
      </c>
      <c r="D244" s="15">
        <v>1.89</v>
      </c>
      <c r="E244" s="15"/>
      <c r="F244" s="15">
        <f>D244</f>
        <v>1.89</v>
      </c>
      <c r="G244" s="102" t="s">
        <v>382</v>
      </c>
      <c r="H244" s="146" t="s">
        <v>23</v>
      </c>
      <c r="I244" s="146"/>
      <c r="J244" s="146"/>
      <c r="K244" s="146"/>
      <c r="L244" s="29" t="s">
        <v>761</v>
      </c>
      <c r="M244" s="29"/>
      <c r="N244" s="14"/>
      <c r="O244" s="146" t="s">
        <v>386</v>
      </c>
      <c r="P244" s="103"/>
      <c r="U244" s="36"/>
    </row>
    <row r="245" spans="1:21" ht="31.5">
      <c r="A245" s="146">
        <v>108</v>
      </c>
      <c r="B245" s="17" t="s">
        <v>762</v>
      </c>
      <c r="C245" s="146" t="s">
        <v>80</v>
      </c>
      <c r="D245" s="15">
        <v>3.78</v>
      </c>
      <c r="E245" s="15"/>
      <c r="F245" s="15">
        <f>D245</f>
        <v>3.78</v>
      </c>
      <c r="G245" s="102" t="s">
        <v>382</v>
      </c>
      <c r="H245" s="146" t="s">
        <v>23</v>
      </c>
      <c r="I245" s="146"/>
      <c r="J245" s="146"/>
      <c r="K245" s="146"/>
      <c r="L245" s="29" t="s">
        <v>763</v>
      </c>
      <c r="M245" s="29"/>
      <c r="N245" s="14"/>
      <c r="O245" s="146" t="s">
        <v>386</v>
      </c>
      <c r="U245" s="36"/>
    </row>
    <row r="246" spans="1:21" ht="31.5">
      <c r="A246" s="146">
        <v>109</v>
      </c>
      <c r="B246" s="17" t="s">
        <v>764</v>
      </c>
      <c r="C246" s="146" t="s">
        <v>80</v>
      </c>
      <c r="D246" s="15">
        <v>9.32</v>
      </c>
      <c r="E246" s="15"/>
      <c r="F246" s="15">
        <f>D246</f>
        <v>9.32</v>
      </c>
      <c r="G246" s="102" t="s">
        <v>382</v>
      </c>
      <c r="H246" s="146" t="s">
        <v>23</v>
      </c>
      <c r="I246" s="146"/>
      <c r="J246" s="146"/>
      <c r="K246" s="146"/>
      <c r="L246" s="29" t="s">
        <v>765</v>
      </c>
      <c r="M246" s="29"/>
      <c r="N246" s="14"/>
      <c r="O246" s="146" t="s">
        <v>386</v>
      </c>
      <c r="U246" s="36"/>
    </row>
    <row r="247" spans="1:21" ht="47.25">
      <c r="A247" s="146">
        <v>110</v>
      </c>
      <c r="B247" s="17" t="s">
        <v>1525</v>
      </c>
      <c r="C247" s="146" t="s">
        <v>80</v>
      </c>
      <c r="D247" s="15">
        <v>0.56000000000000005</v>
      </c>
      <c r="E247" s="15"/>
      <c r="F247" s="15">
        <v>0.56000000000000005</v>
      </c>
      <c r="G247" s="102" t="s">
        <v>382</v>
      </c>
      <c r="H247" s="146" t="s">
        <v>23</v>
      </c>
      <c r="I247" s="146"/>
      <c r="J247" s="146"/>
      <c r="K247" s="146"/>
      <c r="L247" s="29" t="s">
        <v>1526</v>
      </c>
      <c r="M247" s="29"/>
      <c r="N247" s="14"/>
      <c r="O247" s="146" t="s">
        <v>1613</v>
      </c>
      <c r="U247" s="36"/>
    </row>
    <row r="248" spans="1:21" ht="63">
      <c r="A248" s="146">
        <v>111</v>
      </c>
      <c r="B248" s="17" t="s">
        <v>766</v>
      </c>
      <c r="C248" s="146" t="s">
        <v>80</v>
      </c>
      <c r="D248" s="15">
        <v>4.62</v>
      </c>
      <c r="E248" s="15"/>
      <c r="F248" s="15">
        <v>4.62</v>
      </c>
      <c r="G248" s="146" t="s">
        <v>447</v>
      </c>
      <c r="H248" s="146" t="s">
        <v>23</v>
      </c>
      <c r="I248" s="146" t="s">
        <v>82</v>
      </c>
      <c r="J248" s="146" t="s">
        <v>83</v>
      </c>
      <c r="K248" s="146" t="s">
        <v>55</v>
      </c>
      <c r="L248" s="29" t="s">
        <v>767</v>
      </c>
      <c r="M248" s="29"/>
      <c r="N248" s="30"/>
      <c r="O248" s="146" t="s">
        <v>386</v>
      </c>
      <c r="U248" s="36"/>
    </row>
    <row r="249" spans="1:21" ht="31.5">
      <c r="A249" s="146">
        <v>112</v>
      </c>
      <c r="B249" s="179" t="s">
        <v>768</v>
      </c>
      <c r="C249" s="146" t="s">
        <v>80</v>
      </c>
      <c r="D249" s="180">
        <v>0.33</v>
      </c>
      <c r="E249" s="180"/>
      <c r="F249" s="180">
        <v>0.33</v>
      </c>
      <c r="G249" s="146" t="s">
        <v>447</v>
      </c>
      <c r="H249" s="146" t="s">
        <v>23</v>
      </c>
      <c r="I249" s="146"/>
      <c r="J249" s="146"/>
      <c r="K249" s="146"/>
      <c r="L249" s="29" t="s">
        <v>769</v>
      </c>
      <c r="M249" s="29"/>
      <c r="N249" s="30"/>
      <c r="O249" s="146" t="s">
        <v>318</v>
      </c>
      <c r="U249" s="36"/>
    </row>
    <row r="250" spans="1:21" ht="31.5">
      <c r="A250" s="146">
        <v>113</v>
      </c>
      <c r="B250" s="179" t="s">
        <v>770</v>
      </c>
      <c r="C250" s="146" t="s">
        <v>80</v>
      </c>
      <c r="D250" s="28">
        <v>0.2</v>
      </c>
      <c r="E250" s="28"/>
      <c r="F250" s="28">
        <v>0.2</v>
      </c>
      <c r="G250" s="146" t="s">
        <v>447</v>
      </c>
      <c r="H250" s="146" t="s">
        <v>23</v>
      </c>
      <c r="I250" s="146"/>
      <c r="J250" s="146"/>
      <c r="K250" s="146"/>
      <c r="L250" s="29" t="s">
        <v>771</v>
      </c>
      <c r="M250" s="29"/>
      <c r="N250" s="30"/>
      <c r="O250" s="146" t="s">
        <v>318</v>
      </c>
      <c r="U250" s="36"/>
    </row>
    <row r="251" spans="1:21" ht="31.5">
      <c r="A251" s="146">
        <v>114</v>
      </c>
      <c r="B251" s="128" t="s">
        <v>772</v>
      </c>
      <c r="C251" s="146" t="s">
        <v>80</v>
      </c>
      <c r="D251" s="28">
        <v>2.2799999999999998</v>
      </c>
      <c r="E251" s="28"/>
      <c r="F251" s="28">
        <f>D251</f>
        <v>2.2799999999999998</v>
      </c>
      <c r="G251" s="146" t="s">
        <v>447</v>
      </c>
      <c r="H251" s="146" t="s">
        <v>23</v>
      </c>
      <c r="I251" s="146"/>
      <c r="J251" s="146"/>
      <c r="K251" s="146"/>
      <c r="L251" s="29" t="s">
        <v>773</v>
      </c>
      <c r="M251" s="29"/>
      <c r="N251" s="30"/>
      <c r="O251" s="146" t="s">
        <v>318</v>
      </c>
      <c r="U251" s="36"/>
    </row>
    <row r="252" spans="1:21" ht="31.5">
      <c r="A252" s="146">
        <v>115</v>
      </c>
      <c r="B252" s="128" t="s">
        <v>774</v>
      </c>
      <c r="C252" s="146" t="s">
        <v>80</v>
      </c>
      <c r="D252" s="28">
        <v>0.41</v>
      </c>
      <c r="E252" s="28"/>
      <c r="F252" s="28">
        <v>0.41</v>
      </c>
      <c r="G252" s="146" t="s">
        <v>447</v>
      </c>
      <c r="H252" s="146" t="s">
        <v>23</v>
      </c>
      <c r="I252" s="146"/>
      <c r="J252" s="146"/>
      <c r="K252" s="146"/>
      <c r="L252" s="29" t="s">
        <v>775</v>
      </c>
      <c r="M252" s="29"/>
      <c r="N252" s="30"/>
      <c r="O252" s="146" t="s">
        <v>318</v>
      </c>
      <c r="U252" s="36"/>
    </row>
    <row r="253" spans="1:21" ht="31.5">
      <c r="A253" s="146">
        <v>116</v>
      </c>
      <c r="B253" s="128" t="s">
        <v>776</v>
      </c>
      <c r="C253" s="146" t="s">
        <v>80</v>
      </c>
      <c r="D253" s="28">
        <v>1.25</v>
      </c>
      <c r="E253" s="28"/>
      <c r="F253" s="28">
        <f>D253</f>
        <v>1.25</v>
      </c>
      <c r="G253" s="146" t="s">
        <v>447</v>
      </c>
      <c r="H253" s="146" t="s">
        <v>23</v>
      </c>
      <c r="I253" s="146"/>
      <c r="J253" s="146"/>
      <c r="K253" s="146"/>
      <c r="L253" s="29" t="s">
        <v>777</v>
      </c>
      <c r="M253" s="29"/>
      <c r="N253" s="30"/>
      <c r="O253" s="146" t="s">
        <v>318</v>
      </c>
      <c r="U253" s="36"/>
    </row>
    <row r="254" spans="1:21" ht="31.5">
      <c r="A254" s="146">
        <v>117</v>
      </c>
      <c r="B254" s="128" t="s">
        <v>778</v>
      </c>
      <c r="C254" s="146" t="s">
        <v>80</v>
      </c>
      <c r="D254" s="28">
        <v>0.33</v>
      </c>
      <c r="E254" s="28"/>
      <c r="F254" s="28">
        <f>D254</f>
        <v>0.33</v>
      </c>
      <c r="G254" s="146" t="s">
        <v>447</v>
      </c>
      <c r="H254" s="146" t="s">
        <v>23</v>
      </c>
      <c r="I254" s="146"/>
      <c r="J254" s="146"/>
      <c r="K254" s="146"/>
      <c r="L254" s="29" t="s">
        <v>779</v>
      </c>
      <c r="M254" s="29"/>
      <c r="N254" s="30"/>
      <c r="O254" s="146" t="s">
        <v>318</v>
      </c>
      <c r="U254" s="36"/>
    </row>
    <row r="255" spans="1:21" ht="31.5">
      <c r="A255" s="146">
        <v>118</v>
      </c>
      <c r="B255" s="17" t="s">
        <v>780</v>
      </c>
      <c r="C255" s="146" t="s">
        <v>80</v>
      </c>
      <c r="D255" s="15">
        <v>0.3</v>
      </c>
      <c r="E255" s="15"/>
      <c r="F255" s="15">
        <f>D255</f>
        <v>0.3</v>
      </c>
      <c r="G255" s="14" t="s">
        <v>447</v>
      </c>
      <c r="H255" s="146" t="s">
        <v>23</v>
      </c>
      <c r="I255" s="146"/>
      <c r="J255" s="146"/>
      <c r="K255" s="146"/>
      <c r="L255" s="29" t="s">
        <v>781</v>
      </c>
      <c r="M255" s="29"/>
      <c r="N255" s="30"/>
      <c r="O255" s="146" t="s">
        <v>318</v>
      </c>
      <c r="U255" s="36"/>
    </row>
    <row r="256" spans="1:21" ht="31.5">
      <c r="A256" s="146">
        <v>119</v>
      </c>
      <c r="B256" s="120" t="s">
        <v>782</v>
      </c>
      <c r="C256" s="146" t="s">
        <v>80</v>
      </c>
      <c r="D256" s="23">
        <v>0.38</v>
      </c>
      <c r="E256" s="23"/>
      <c r="F256" s="23">
        <f>D256</f>
        <v>0.38</v>
      </c>
      <c r="G256" s="146" t="s">
        <v>447</v>
      </c>
      <c r="H256" s="146" t="s">
        <v>23</v>
      </c>
      <c r="I256" s="146"/>
      <c r="J256" s="146"/>
      <c r="K256" s="146"/>
      <c r="L256" s="29" t="s">
        <v>783</v>
      </c>
      <c r="M256" s="29"/>
      <c r="N256" s="30"/>
      <c r="O256" s="146" t="s">
        <v>318</v>
      </c>
      <c r="U256" s="36"/>
    </row>
    <row r="257" spans="1:21" ht="47.25">
      <c r="A257" s="146">
        <v>120</v>
      </c>
      <c r="B257" s="17" t="s">
        <v>784</v>
      </c>
      <c r="C257" s="146" t="s">
        <v>80</v>
      </c>
      <c r="D257" s="15">
        <v>1.72</v>
      </c>
      <c r="E257" s="15"/>
      <c r="F257" s="15">
        <v>1.72</v>
      </c>
      <c r="G257" s="146" t="s">
        <v>447</v>
      </c>
      <c r="H257" s="146" t="s">
        <v>86</v>
      </c>
      <c r="I257" s="32"/>
      <c r="J257" s="146" t="s">
        <v>0</v>
      </c>
      <c r="K257" s="146" t="s">
        <v>55</v>
      </c>
      <c r="L257" s="29" t="s">
        <v>785</v>
      </c>
      <c r="M257" s="29"/>
      <c r="N257" s="30"/>
      <c r="O257" s="146" t="s">
        <v>786</v>
      </c>
      <c r="U257" s="36"/>
    </row>
    <row r="258" spans="1:21" ht="47.25">
      <c r="A258" s="146">
        <v>121</v>
      </c>
      <c r="B258" s="17" t="s">
        <v>787</v>
      </c>
      <c r="C258" s="146" t="s">
        <v>80</v>
      </c>
      <c r="D258" s="15">
        <v>0.15</v>
      </c>
      <c r="E258" s="15"/>
      <c r="F258" s="15">
        <v>0.15</v>
      </c>
      <c r="G258" s="146" t="s">
        <v>447</v>
      </c>
      <c r="H258" s="146" t="s">
        <v>86</v>
      </c>
      <c r="I258" s="32"/>
      <c r="J258" s="146" t="s">
        <v>0</v>
      </c>
      <c r="K258" s="146" t="s">
        <v>55</v>
      </c>
      <c r="L258" s="29" t="s">
        <v>788</v>
      </c>
      <c r="M258" s="29"/>
      <c r="N258" s="30"/>
      <c r="O258" s="146" t="s">
        <v>318</v>
      </c>
      <c r="U258" s="36"/>
    </row>
    <row r="259" spans="1:21" ht="47.25">
      <c r="A259" s="146">
        <v>122</v>
      </c>
      <c r="B259" s="17" t="s">
        <v>789</v>
      </c>
      <c r="C259" s="146" t="s">
        <v>80</v>
      </c>
      <c r="D259" s="15">
        <v>0.61</v>
      </c>
      <c r="E259" s="15"/>
      <c r="F259" s="15">
        <v>0.61</v>
      </c>
      <c r="G259" s="146" t="s">
        <v>447</v>
      </c>
      <c r="H259" s="146" t="s">
        <v>86</v>
      </c>
      <c r="I259" s="32"/>
      <c r="J259" s="146" t="s">
        <v>0</v>
      </c>
      <c r="K259" s="146" t="s">
        <v>55</v>
      </c>
      <c r="L259" s="29" t="s">
        <v>790</v>
      </c>
      <c r="M259" s="29"/>
      <c r="N259" s="30"/>
      <c r="O259" s="146" t="s">
        <v>318</v>
      </c>
      <c r="U259" s="36"/>
    </row>
    <row r="260" spans="1:21" ht="94.5">
      <c r="A260" s="146">
        <v>123</v>
      </c>
      <c r="B260" s="17" t="s">
        <v>791</v>
      </c>
      <c r="C260" s="146" t="s">
        <v>80</v>
      </c>
      <c r="D260" s="15">
        <v>0.22</v>
      </c>
      <c r="E260" s="15"/>
      <c r="F260" s="15">
        <f>D260</f>
        <v>0.22</v>
      </c>
      <c r="G260" s="146" t="s">
        <v>447</v>
      </c>
      <c r="H260" s="146" t="s">
        <v>86</v>
      </c>
      <c r="I260" s="32"/>
      <c r="J260" s="146" t="s">
        <v>0</v>
      </c>
      <c r="K260" s="146" t="s">
        <v>55</v>
      </c>
      <c r="L260" s="29" t="s">
        <v>792</v>
      </c>
      <c r="M260" s="29"/>
      <c r="N260" s="30"/>
      <c r="O260" s="146" t="s">
        <v>318</v>
      </c>
      <c r="U260" s="36"/>
    </row>
    <row r="261" spans="1:21" ht="31.5">
      <c r="A261" s="146">
        <v>124</v>
      </c>
      <c r="B261" s="17" t="s">
        <v>163</v>
      </c>
      <c r="C261" s="146" t="s">
        <v>80</v>
      </c>
      <c r="D261" s="15">
        <v>6.9</v>
      </c>
      <c r="E261" s="15"/>
      <c r="F261" s="15">
        <f>D261</f>
        <v>6.9</v>
      </c>
      <c r="G261" s="146" t="s">
        <v>447</v>
      </c>
      <c r="H261" s="146" t="s">
        <v>23</v>
      </c>
      <c r="I261" s="146"/>
      <c r="J261" s="146"/>
      <c r="K261" s="146"/>
      <c r="L261" s="29" t="s">
        <v>793</v>
      </c>
      <c r="M261" s="29"/>
      <c r="N261" s="30"/>
      <c r="O261" s="146" t="s">
        <v>318</v>
      </c>
      <c r="U261" s="36"/>
    </row>
    <row r="262" spans="1:21" ht="47.25">
      <c r="A262" s="146">
        <v>125</v>
      </c>
      <c r="B262" s="181" t="s">
        <v>794</v>
      </c>
      <c r="C262" s="146" t="s">
        <v>80</v>
      </c>
      <c r="D262" s="171">
        <v>11.35</v>
      </c>
      <c r="E262" s="171"/>
      <c r="F262" s="171">
        <f>D262</f>
        <v>11.35</v>
      </c>
      <c r="G262" s="146" t="s">
        <v>348</v>
      </c>
      <c r="H262" s="146" t="s">
        <v>23</v>
      </c>
      <c r="I262" s="146"/>
      <c r="J262" s="146"/>
      <c r="K262" s="146"/>
      <c r="L262" s="29" t="s">
        <v>795</v>
      </c>
      <c r="M262" s="29" t="s">
        <v>354</v>
      </c>
      <c r="N262" s="14" t="s">
        <v>354</v>
      </c>
      <c r="O262" s="146" t="s">
        <v>398</v>
      </c>
      <c r="U262" s="36"/>
    </row>
    <row r="263" spans="1:21" ht="47.25">
      <c r="A263" s="146">
        <v>126</v>
      </c>
      <c r="B263" s="181" t="s">
        <v>796</v>
      </c>
      <c r="C263" s="146" t="s">
        <v>80</v>
      </c>
      <c r="D263" s="171">
        <v>0.33</v>
      </c>
      <c r="E263" s="171"/>
      <c r="F263" s="171">
        <v>0.33</v>
      </c>
      <c r="G263" s="146" t="s">
        <v>348</v>
      </c>
      <c r="H263" s="146" t="s">
        <v>23</v>
      </c>
      <c r="I263" s="146"/>
      <c r="J263" s="146"/>
      <c r="K263" s="146"/>
      <c r="L263" s="29" t="s">
        <v>797</v>
      </c>
      <c r="M263" s="29"/>
      <c r="N263" s="29"/>
      <c r="O263" s="146" t="s">
        <v>398</v>
      </c>
      <c r="U263" s="36"/>
    </row>
    <row r="264" spans="1:21" ht="63">
      <c r="A264" s="146">
        <v>127</v>
      </c>
      <c r="B264" s="181" t="s">
        <v>798</v>
      </c>
      <c r="C264" s="146" t="s">
        <v>80</v>
      </c>
      <c r="D264" s="171">
        <v>0.45</v>
      </c>
      <c r="E264" s="171"/>
      <c r="F264" s="171">
        <v>0.45</v>
      </c>
      <c r="G264" s="146" t="s">
        <v>348</v>
      </c>
      <c r="H264" s="146" t="s">
        <v>23</v>
      </c>
      <c r="I264" s="146"/>
      <c r="J264" s="146"/>
      <c r="K264" s="146"/>
      <c r="L264" s="29" t="s">
        <v>799</v>
      </c>
      <c r="M264" s="29"/>
      <c r="N264" s="29"/>
      <c r="O264" s="146" t="s">
        <v>398</v>
      </c>
      <c r="U264" s="36"/>
    </row>
    <row r="265" spans="1:21" ht="47.25">
      <c r="A265" s="146">
        <v>128</v>
      </c>
      <c r="B265" s="181" t="s">
        <v>800</v>
      </c>
      <c r="C265" s="146" t="s">
        <v>80</v>
      </c>
      <c r="D265" s="171">
        <v>0.83</v>
      </c>
      <c r="E265" s="171"/>
      <c r="F265" s="171">
        <v>0.83</v>
      </c>
      <c r="G265" s="146" t="s">
        <v>348</v>
      </c>
      <c r="H265" s="146" t="s">
        <v>23</v>
      </c>
      <c r="I265" s="146"/>
      <c r="J265" s="146"/>
      <c r="K265" s="146"/>
      <c r="L265" s="29" t="s">
        <v>801</v>
      </c>
      <c r="M265" s="29"/>
      <c r="N265" s="29"/>
      <c r="O265" s="146" t="s">
        <v>398</v>
      </c>
      <c r="U265" s="36"/>
    </row>
    <row r="266" spans="1:21" ht="47.25">
      <c r="A266" s="146">
        <v>129</v>
      </c>
      <c r="B266" s="17" t="s">
        <v>802</v>
      </c>
      <c r="C266" s="146" t="s">
        <v>80</v>
      </c>
      <c r="D266" s="15">
        <v>0.5</v>
      </c>
      <c r="E266" s="15"/>
      <c r="F266" s="28">
        <f>D266</f>
        <v>0.5</v>
      </c>
      <c r="G266" s="146" t="s">
        <v>348</v>
      </c>
      <c r="H266" s="146" t="s">
        <v>86</v>
      </c>
      <c r="I266" s="32"/>
      <c r="J266" s="146" t="s">
        <v>0</v>
      </c>
      <c r="K266" s="14" t="s">
        <v>55</v>
      </c>
      <c r="L266" s="29" t="s">
        <v>803</v>
      </c>
      <c r="M266" s="29"/>
      <c r="N266" s="29"/>
      <c r="O266" s="146" t="s">
        <v>398</v>
      </c>
      <c r="U266" s="36"/>
    </row>
    <row r="267" spans="1:21" ht="31.5">
      <c r="A267" s="146">
        <v>130</v>
      </c>
      <c r="B267" s="17" t="s">
        <v>764</v>
      </c>
      <c r="C267" s="146" t="s">
        <v>80</v>
      </c>
      <c r="D267" s="15">
        <v>6.8</v>
      </c>
      <c r="E267" s="15"/>
      <c r="F267" s="15">
        <v>6.8</v>
      </c>
      <c r="G267" s="146" t="s">
        <v>348</v>
      </c>
      <c r="H267" s="146" t="s">
        <v>23</v>
      </c>
      <c r="I267" s="146"/>
      <c r="J267" s="146"/>
      <c r="K267" s="14"/>
      <c r="L267" s="29" t="s">
        <v>804</v>
      </c>
      <c r="M267" s="29"/>
      <c r="N267" s="29"/>
      <c r="O267" s="146" t="s">
        <v>398</v>
      </c>
      <c r="U267" s="36"/>
    </row>
    <row r="268" spans="1:21" ht="31.5" customHeight="1">
      <c r="A268" s="146">
        <v>131</v>
      </c>
      <c r="B268" s="182" t="s">
        <v>1626</v>
      </c>
      <c r="C268" s="146" t="s">
        <v>80</v>
      </c>
      <c r="D268" s="15">
        <v>0.06</v>
      </c>
      <c r="E268" s="15"/>
      <c r="F268" s="15">
        <v>0.06</v>
      </c>
      <c r="G268" s="146" t="s">
        <v>348</v>
      </c>
      <c r="H268" s="146" t="s">
        <v>1627</v>
      </c>
      <c r="I268" s="146"/>
      <c r="J268" s="146"/>
      <c r="K268" s="14"/>
      <c r="L268" s="29"/>
      <c r="M268" s="29"/>
      <c r="N268" s="30"/>
      <c r="O268" s="146" t="s">
        <v>1628</v>
      </c>
      <c r="U268" s="36"/>
    </row>
    <row r="269" spans="1:21" ht="47.25">
      <c r="A269" s="146">
        <v>132</v>
      </c>
      <c r="B269" s="176" t="s">
        <v>805</v>
      </c>
      <c r="C269" s="146" t="s">
        <v>80</v>
      </c>
      <c r="D269" s="15">
        <v>0.25</v>
      </c>
      <c r="E269" s="23"/>
      <c r="F269" s="23">
        <v>0.25</v>
      </c>
      <c r="G269" s="117" t="s">
        <v>394</v>
      </c>
      <c r="H269" s="146" t="s">
        <v>23</v>
      </c>
      <c r="I269" s="146"/>
      <c r="J269" s="146"/>
      <c r="K269" s="146"/>
      <c r="L269" s="29" t="s">
        <v>806</v>
      </c>
      <c r="M269" s="29"/>
      <c r="N269" s="30"/>
      <c r="O269" s="14" t="s">
        <v>807</v>
      </c>
      <c r="U269" s="36"/>
    </row>
    <row r="270" spans="1:21" ht="47.25">
      <c r="A270" s="146">
        <v>133</v>
      </c>
      <c r="B270" s="176" t="s">
        <v>808</v>
      </c>
      <c r="C270" s="146" t="s">
        <v>80</v>
      </c>
      <c r="D270" s="15">
        <v>1.8</v>
      </c>
      <c r="E270" s="23"/>
      <c r="F270" s="23">
        <f>D270</f>
        <v>1.8</v>
      </c>
      <c r="G270" s="117" t="s">
        <v>394</v>
      </c>
      <c r="H270" s="146" t="s">
        <v>23</v>
      </c>
      <c r="I270" s="146"/>
      <c r="J270" s="146"/>
      <c r="K270" s="146"/>
      <c r="L270" s="29" t="s">
        <v>809</v>
      </c>
      <c r="M270" s="29"/>
      <c r="N270" s="19"/>
      <c r="O270" s="146" t="s">
        <v>398</v>
      </c>
      <c r="U270" s="36"/>
    </row>
    <row r="271" spans="1:21" ht="47.25">
      <c r="A271" s="146">
        <v>134</v>
      </c>
      <c r="B271" s="17" t="s">
        <v>810</v>
      </c>
      <c r="C271" s="146" t="s">
        <v>80</v>
      </c>
      <c r="D271" s="15">
        <v>1.4</v>
      </c>
      <c r="E271" s="15"/>
      <c r="F271" s="15">
        <v>1.4</v>
      </c>
      <c r="G271" s="50" t="s">
        <v>394</v>
      </c>
      <c r="H271" s="146" t="s">
        <v>23</v>
      </c>
      <c r="I271" s="146"/>
      <c r="J271" s="146"/>
      <c r="K271" s="146"/>
      <c r="L271" s="29" t="s">
        <v>811</v>
      </c>
      <c r="M271" s="29"/>
      <c r="N271" s="30"/>
      <c r="O271" s="146" t="s">
        <v>398</v>
      </c>
      <c r="U271" s="36"/>
    </row>
    <row r="272" spans="1:21" ht="47.25">
      <c r="A272" s="146">
        <v>135</v>
      </c>
      <c r="B272" s="17" t="s">
        <v>812</v>
      </c>
      <c r="C272" s="146" t="s">
        <v>80</v>
      </c>
      <c r="D272" s="15">
        <v>0.21</v>
      </c>
      <c r="E272" s="23"/>
      <c r="F272" s="23">
        <f>D272</f>
        <v>0.21</v>
      </c>
      <c r="G272" s="14" t="s">
        <v>394</v>
      </c>
      <c r="H272" s="146" t="s">
        <v>86</v>
      </c>
      <c r="I272" s="32"/>
      <c r="J272" s="146" t="s">
        <v>0</v>
      </c>
      <c r="K272" s="146"/>
      <c r="L272" s="29" t="s">
        <v>813</v>
      </c>
      <c r="M272" s="29"/>
      <c r="N272" s="30"/>
      <c r="O272" s="146" t="s">
        <v>398</v>
      </c>
      <c r="U272" s="36"/>
    </row>
    <row r="273" spans="1:21" ht="31.5">
      <c r="A273" s="146">
        <v>136</v>
      </c>
      <c r="B273" s="17" t="s">
        <v>814</v>
      </c>
      <c r="C273" s="146" t="s">
        <v>80</v>
      </c>
      <c r="D273" s="15">
        <v>0.86</v>
      </c>
      <c r="E273" s="15"/>
      <c r="F273" s="15">
        <f>D273</f>
        <v>0.86</v>
      </c>
      <c r="G273" s="50" t="s">
        <v>394</v>
      </c>
      <c r="H273" s="146" t="s">
        <v>23</v>
      </c>
      <c r="I273" s="146"/>
      <c r="J273" s="146"/>
      <c r="K273" s="146"/>
      <c r="L273" s="29" t="s">
        <v>815</v>
      </c>
      <c r="M273" s="29"/>
      <c r="N273" s="30"/>
      <c r="O273" s="146" t="s">
        <v>398</v>
      </c>
      <c r="U273" s="36"/>
    </row>
    <row r="274" spans="1:21" ht="31.5">
      <c r="A274" s="146">
        <v>137</v>
      </c>
      <c r="B274" s="17" t="s">
        <v>816</v>
      </c>
      <c r="C274" s="146" t="s">
        <v>80</v>
      </c>
      <c r="D274" s="15">
        <v>0.34</v>
      </c>
      <c r="E274" s="15"/>
      <c r="F274" s="15">
        <v>0.34</v>
      </c>
      <c r="G274" s="50" t="s">
        <v>394</v>
      </c>
      <c r="H274" s="146" t="s">
        <v>23</v>
      </c>
      <c r="I274" s="146"/>
      <c r="J274" s="146"/>
      <c r="K274" s="146"/>
      <c r="L274" s="29" t="s">
        <v>817</v>
      </c>
      <c r="M274" s="29"/>
      <c r="N274" s="30"/>
      <c r="O274" s="146" t="s">
        <v>398</v>
      </c>
      <c r="U274" s="36"/>
    </row>
    <row r="275" spans="1:21" ht="63">
      <c r="A275" s="146">
        <v>138</v>
      </c>
      <c r="B275" s="183" t="s">
        <v>818</v>
      </c>
      <c r="C275" s="146" t="s">
        <v>80</v>
      </c>
      <c r="D275" s="184">
        <v>0.69</v>
      </c>
      <c r="E275" s="184"/>
      <c r="F275" s="184">
        <f>D275</f>
        <v>0.69</v>
      </c>
      <c r="G275" s="50" t="s">
        <v>394</v>
      </c>
      <c r="H275" s="146" t="s">
        <v>23</v>
      </c>
      <c r="I275" s="146"/>
      <c r="J275" s="146"/>
      <c r="K275" s="146"/>
      <c r="L275" s="29" t="s">
        <v>819</v>
      </c>
      <c r="M275" s="29"/>
      <c r="N275" s="30"/>
      <c r="O275" s="146" t="s">
        <v>398</v>
      </c>
      <c r="U275" s="36"/>
    </row>
    <row r="276" spans="1:21" ht="31.5">
      <c r="A276" s="146">
        <v>139</v>
      </c>
      <c r="B276" s="183" t="s">
        <v>820</v>
      </c>
      <c r="C276" s="146" t="s">
        <v>80</v>
      </c>
      <c r="D276" s="184">
        <v>0.69</v>
      </c>
      <c r="E276" s="184"/>
      <c r="F276" s="184">
        <f t="shared" ref="F276:F281" si="8">D276</f>
        <v>0.69</v>
      </c>
      <c r="G276" s="50" t="s">
        <v>394</v>
      </c>
      <c r="H276" s="146" t="s">
        <v>23</v>
      </c>
      <c r="I276" s="146"/>
      <c r="J276" s="146"/>
      <c r="K276" s="146"/>
      <c r="L276" s="29" t="s">
        <v>821</v>
      </c>
      <c r="M276" s="29"/>
      <c r="N276" s="30"/>
      <c r="O276" s="146" t="s">
        <v>398</v>
      </c>
      <c r="U276" s="36"/>
    </row>
    <row r="277" spans="1:21" ht="31.5">
      <c r="A277" s="146">
        <v>140</v>
      </c>
      <c r="B277" s="183" t="s">
        <v>822</v>
      </c>
      <c r="C277" s="146" t="s">
        <v>80</v>
      </c>
      <c r="D277" s="184">
        <v>0.26</v>
      </c>
      <c r="E277" s="184"/>
      <c r="F277" s="184">
        <f t="shared" si="8"/>
        <v>0.26</v>
      </c>
      <c r="G277" s="50" t="s">
        <v>394</v>
      </c>
      <c r="H277" s="146" t="s">
        <v>23</v>
      </c>
      <c r="I277" s="146"/>
      <c r="J277" s="146"/>
      <c r="K277" s="146"/>
      <c r="L277" s="29" t="s">
        <v>823</v>
      </c>
      <c r="M277" s="29"/>
      <c r="N277" s="30"/>
      <c r="O277" s="146" t="s">
        <v>398</v>
      </c>
      <c r="U277" s="36"/>
    </row>
    <row r="278" spans="1:21" ht="31.5">
      <c r="A278" s="146">
        <v>141</v>
      </c>
      <c r="B278" s="183" t="s">
        <v>824</v>
      </c>
      <c r="C278" s="146" t="s">
        <v>80</v>
      </c>
      <c r="D278" s="184">
        <v>0.31</v>
      </c>
      <c r="E278" s="184"/>
      <c r="F278" s="184">
        <f t="shared" si="8"/>
        <v>0.31</v>
      </c>
      <c r="G278" s="50" t="s">
        <v>394</v>
      </c>
      <c r="H278" s="146" t="s">
        <v>23</v>
      </c>
      <c r="I278" s="146"/>
      <c r="J278" s="146"/>
      <c r="K278" s="146"/>
      <c r="L278" s="29" t="s">
        <v>825</v>
      </c>
      <c r="M278" s="29"/>
      <c r="N278" s="30"/>
      <c r="O278" s="146" t="s">
        <v>398</v>
      </c>
      <c r="U278" s="36"/>
    </row>
    <row r="279" spans="1:21" ht="31.5">
      <c r="A279" s="146">
        <v>142</v>
      </c>
      <c r="B279" s="183" t="s">
        <v>826</v>
      </c>
      <c r="C279" s="146" t="s">
        <v>80</v>
      </c>
      <c r="D279" s="184">
        <v>0.81</v>
      </c>
      <c r="E279" s="184"/>
      <c r="F279" s="184">
        <f t="shared" si="8"/>
        <v>0.81</v>
      </c>
      <c r="G279" s="50" t="s">
        <v>394</v>
      </c>
      <c r="H279" s="146" t="s">
        <v>23</v>
      </c>
      <c r="I279" s="146"/>
      <c r="J279" s="146"/>
      <c r="K279" s="146"/>
      <c r="L279" s="29" t="s">
        <v>827</v>
      </c>
      <c r="M279" s="29"/>
      <c r="N279" s="30"/>
      <c r="O279" s="146" t="s">
        <v>398</v>
      </c>
      <c r="U279" s="36"/>
    </row>
    <row r="280" spans="1:21" ht="31.5">
      <c r="A280" s="146">
        <v>143</v>
      </c>
      <c r="B280" s="183" t="s">
        <v>828</v>
      </c>
      <c r="C280" s="146" t="s">
        <v>80</v>
      </c>
      <c r="D280" s="184">
        <v>0.08</v>
      </c>
      <c r="E280" s="184"/>
      <c r="F280" s="184">
        <f t="shared" si="8"/>
        <v>0.08</v>
      </c>
      <c r="G280" s="50" t="s">
        <v>394</v>
      </c>
      <c r="H280" s="146" t="s">
        <v>23</v>
      </c>
      <c r="I280" s="146"/>
      <c r="J280" s="146"/>
      <c r="K280" s="146"/>
      <c r="L280" s="29" t="s">
        <v>829</v>
      </c>
      <c r="M280" s="29"/>
      <c r="N280" s="30"/>
      <c r="O280" s="146" t="s">
        <v>830</v>
      </c>
      <c r="U280" s="36"/>
    </row>
    <row r="281" spans="1:21" ht="31.5">
      <c r="A281" s="146">
        <v>144</v>
      </c>
      <c r="B281" s="17" t="s">
        <v>764</v>
      </c>
      <c r="C281" s="146" t="s">
        <v>80</v>
      </c>
      <c r="D281" s="184">
        <v>8.6</v>
      </c>
      <c r="E281" s="184"/>
      <c r="F281" s="184">
        <f t="shared" si="8"/>
        <v>8.6</v>
      </c>
      <c r="G281" s="50" t="s">
        <v>394</v>
      </c>
      <c r="H281" s="146" t="s">
        <v>23</v>
      </c>
      <c r="I281" s="146"/>
      <c r="J281" s="146"/>
      <c r="K281" s="146"/>
      <c r="L281" s="29" t="s">
        <v>831</v>
      </c>
      <c r="M281" s="29"/>
      <c r="N281" s="30"/>
      <c r="O281" s="29"/>
      <c r="U281" s="36"/>
    </row>
    <row r="282" spans="1:21" ht="47.25">
      <c r="A282" s="146">
        <v>145</v>
      </c>
      <c r="B282" s="17" t="s">
        <v>832</v>
      </c>
      <c r="C282" s="146" t="s">
        <v>80</v>
      </c>
      <c r="D282" s="15">
        <v>0.7</v>
      </c>
      <c r="E282" s="14"/>
      <c r="F282" s="15">
        <v>0.7</v>
      </c>
      <c r="G282" s="146" t="s">
        <v>400</v>
      </c>
      <c r="H282" s="146" t="s">
        <v>86</v>
      </c>
      <c r="I282" s="32"/>
      <c r="J282" s="146" t="s">
        <v>0</v>
      </c>
      <c r="K282" s="146" t="s">
        <v>55</v>
      </c>
      <c r="L282" s="29" t="s">
        <v>833</v>
      </c>
      <c r="M282" s="29"/>
      <c r="N282" s="30"/>
      <c r="O282" s="146" t="s">
        <v>483</v>
      </c>
      <c r="U282" s="36"/>
    </row>
    <row r="283" spans="1:21" ht="31.5">
      <c r="A283" s="146">
        <v>146</v>
      </c>
      <c r="B283" s="17" t="s">
        <v>834</v>
      </c>
      <c r="C283" s="146" t="s">
        <v>80</v>
      </c>
      <c r="D283" s="15">
        <v>0.42</v>
      </c>
      <c r="E283" s="14"/>
      <c r="F283" s="15">
        <v>0.42</v>
      </c>
      <c r="G283" s="146" t="s">
        <v>400</v>
      </c>
      <c r="H283" s="146" t="s">
        <v>23</v>
      </c>
      <c r="I283" s="146"/>
      <c r="J283" s="146"/>
      <c r="K283" s="146"/>
      <c r="L283" s="29" t="s">
        <v>835</v>
      </c>
      <c r="M283" s="29"/>
      <c r="N283" s="30"/>
      <c r="O283" s="146" t="s">
        <v>483</v>
      </c>
      <c r="U283" s="36"/>
    </row>
    <row r="284" spans="1:21" ht="63">
      <c r="A284" s="146">
        <v>147</v>
      </c>
      <c r="B284" s="17" t="s">
        <v>836</v>
      </c>
      <c r="C284" s="146" t="s">
        <v>80</v>
      </c>
      <c r="D284" s="15">
        <v>7.5</v>
      </c>
      <c r="E284" s="14">
        <v>5.5</v>
      </c>
      <c r="F284" s="15">
        <v>2</v>
      </c>
      <c r="G284" s="146" t="s">
        <v>400</v>
      </c>
      <c r="H284" s="146" t="s">
        <v>23</v>
      </c>
      <c r="I284" s="146"/>
      <c r="J284" s="146"/>
      <c r="K284" s="146"/>
      <c r="L284" s="29" t="s">
        <v>837</v>
      </c>
      <c r="M284" s="29"/>
      <c r="N284" s="30"/>
      <c r="O284" s="146" t="s">
        <v>483</v>
      </c>
      <c r="U284" s="36"/>
    </row>
    <row r="285" spans="1:21" ht="38.25" customHeight="1">
      <c r="A285" s="146">
        <v>148</v>
      </c>
      <c r="B285" s="17" t="s">
        <v>838</v>
      </c>
      <c r="C285" s="146" t="s">
        <v>80</v>
      </c>
      <c r="D285" s="15">
        <v>7.7</v>
      </c>
      <c r="E285" s="14">
        <v>6</v>
      </c>
      <c r="F285" s="15">
        <v>1.7</v>
      </c>
      <c r="G285" s="146" t="s">
        <v>400</v>
      </c>
      <c r="H285" s="146" t="s">
        <v>86</v>
      </c>
      <c r="I285" s="146"/>
      <c r="J285" s="146"/>
      <c r="K285" s="146"/>
      <c r="L285" s="29" t="s">
        <v>839</v>
      </c>
      <c r="M285" s="29"/>
      <c r="N285" s="30"/>
      <c r="O285" s="146" t="s">
        <v>1630</v>
      </c>
      <c r="U285" s="36"/>
    </row>
    <row r="286" spans="1:21" ht="31.5">
      <c r="A286" s="146">
        <v>149</v>
      </c>
      <c r="B286" s="17" t="s">
        <v>840</v>
      </c>
      <c r="C286" s="146" t="s">
        <v>80</v>
      </c>
      <c r="D286" s="15">
        <v>1.73</v>
      </c>
      <c r="E286" s="14">
        <v>1.6</v>
      </c>
      <c r="F286" s="15">
        <v>0.13</v>
      </c>
      <c r="G286" s="146" t="s">
        <v>400</v>
      </c>
      <c r="H286" s="146" t="s">
        <v>23</v>
      </c>
      <c r="I286" s="146"/>
      <c r="J286" s="146"/>
      <c r="K286" s="146"/>
      <c r="L286" s="29" t="s">
        <v>841</v>
      </c>
      <c r="M286" s="29"/>
      <c r="N286" s="30"/>
      <c r="O286" s="146" t="s">
        <v>483</v>
      </c>
      <c r="U286" s="36"/>
    </row>
    <row r="287" spans="1:21" ht="31.5">
      <c r="A287" s="146">
        <v>150</v>
      </c>
      <c r="B287" s="17" t="s">
        <v>842</v>
      </c>
      <c r="C287" s="146" t="s">
        <v>80</v>
      </c>
      <c r="D287" s="15">
        <v>1.1000000000000001</v>
      </c>
      <c r="E287" s="14">
        <v>0.8</v>
      </c>
      <c r="F287" s="15">
        <v>0.3</v>
      </c>
      <c r="G287" s="146" t="s">
        <v>400</v>
      </c>
      <c r="H287" s="146" t="s">
        <v>23</v>
      </c>
      <c r="I287" s="146"/>
      <c r="J287" s="146"/>
      <c r="K287" s="146"/>
      <c r="L287" s="29" t="s">
        <v>843</v>
      </c>
      <c r="M287" s="29"/>
      <c r="N287" s="30"/>
      <c r="O287" s="146" t="s">
        <v>483</v>
      </c>
      <c r="U287" s="36"/>
    </row>
    <row r="288" spans="1:21" ht="31.5">
      <c r="A288" s="146">
        <v>151</v>
      </c>
      <c r="B288" s="17" t="s">
        <v>844</v>
      </c>
      <c r="C288" s="146" t="s">
        <v>80</v>
      </c>
      <c r="D288" s="15">
        <v>0.3</v>
      </c>
      <c r="E288" s="14"/>
      <c r="F288" s="15">
        <v>0.3</v>
      </c>
      <c r="G288" s="146" t="s">
        <v>400</v>
      </c>
      <c r="H288" s="146" t="s">
        <v>23</v>
      </c>
      <c r="I288" s="146"/>
      <c r="J288" s="146"/>
      <c r="K288" s="146"/>
      <c r="L288" s="29" t="s">
        <v>845</v>
      </c>
      <c r="M288" s="29"/>
      <c r="N288" s="30"/>
      <c r="O288" s="146" t="s">
        <v>483</v>
      </c>
      <c r="U288" s="36"/>
    </row>
    <row r="289" spans="1:21" ht="31.5">
      <c r="A289" s="146">
        <v>152</v>
      </c>
      <c r="B289" s="17" t="s">
        <v>846</v>
      </c>
      <c r="C289" s="146" t="s">
        <v>80</v>
      </c>
      <c r="D289" s="15">
        <v>0.22</v>
      </c>
      <c r="E289" s="14"/>
      <c r="F289" s="15">
        <v>0.22</v>
      </c>
      <c r="G289" s="146" t="s">
        <v>400</v>
      </c>
      <c r="H289" s="146" t="s">
        <v>23</v>
      </c>
      <c r="I289" s="146"/>
      <c r="J289" s="146"/>
      <c r="K289" s="146"/>
      <c r="L289" s="29" t="s">
        <v>847</v>
      </c>
      <c r="M289" s="29"/>
      <c r="N289" s="30"/>
      <c r="O289" s="146" t="s">
        <v>1630</v>
      </c>
      <c r="U289" s="36"/>
    </row>
    <row r="290" spans="1:21" ht="31.5">
      <c r="A290" s="146">
        <v>153</v>
      </c>
      <c r="B290" s="17" t="s">
        <v>764</v>
      </c>
      <c r="C290" s="146" t="s">
        <v>80</v>
      </c>
      <c r="D290" s="15">
        <v>6.9</v>
      </c>
      <c r="E290" s="14"/>
      <c r="F290" s="15">
        <f>D290</f>
        <v>6.9</v>
      </c>
      <c r="G290" s="146" t="s">
        <v>400</v>
      </c>
      <c r="H290" s="146" t="s">
        <v>23</v>
      </c>
      <c r="I290" s="146"/>
      <c r="J290" s="146"/>
      <c r="K290" s="146"/>
      <c r="L290" s="29" t="s">
        <v>848</v>
      </c>
      <c r="M290" s="29"/>
      <c r="N290" s="30"/>
      <c r="O290" s="146" t="s">
        <v>483</v>
      </c>
      <c r="U290" s="36"/>
    </row>
    <row r="291" spans="1:21" ht="78.75">
      <c r="A291" s="146">
        <v>154</v>
      </c>
      <c r="B291" s="17" t="s">
        <v>849</v>
      </c>
      <c r="C291" s="146" t="s">
        <v>80</v>
      </c>
      <c r="D291" s="15">
        <v>5.13</v>
      </c>
      <c r="E291" s="14"/>
      <c r="F291" s="15">
        <v>5.13</v>
      </c>
      <c r="G291" s="146" t="s">
        <v>350</v>
      </c>
      <c r="H291" s="146" t="s">
        <v>23</v>
      </c>
      <c r="I291" s="146"/>
      <c r="J291" s="146"/>
      <c r="K291" s="146"/>
      <c r="L291" s="29"/>
      <c r="M291" s="29"/>
      <c r="N291" s="30"/>
      <c r="O291" s="29"/>
      <c r="U291" s="36"/>
    </row>
    <row r="292" spans="1:21" ht="15.75">
      <c r="A292" s="146"/>
      <c r="B292" s="95" t="s">
        <v>850</v>
      </c>
      <c r="C292" s="146"/>
      <c r="D292" s="184"/>
      <c r="E292" s="184"/>
      <c r="F292" s="184"/>
      <c r="G292" s="50"/>
      <c r="H292" s="146"/>
      <c r="I292" s="146"/>
      <c r="J292" s="146"/>
      <c r="K292" s="146"/>
      <c r="L292" s="29"/>
      <c r="M292" s="29"/>
      <c r="N292" s="30"/>
      <c r="O292" s="29"/>
      <c r="U292" s="36"/>
    </row>
    <row r="293" spans="1:21" ht="78.75">
      <c r="A293" s="146">
        <v>1</v>
      </c>
      <c r="B293" s="17" t="s">
        <v>168</v>
      </c>
      <c r="C293" s="14" t="s">
        <v>169</v>
      </c>
      <c r="D293" s="15">
        <v>6.5350000000000001</v>
      </c>
      <c r="E293" s="39"/>
      <c r="F293" s="23">
        <f>D293</f>
        <v>6.5350000000000001</v>
      </c>
      <c r="G293" s="14" t="s">
        <v>170</v>
      </c>
      <c r="H293" s="146" t="s">
        <v>1625</v>
      </c>
      <c r="I293" s="146" t="s">
        <v>82</v>
      </c>
      <c r="J293" s="146"/>
      <c r="K293" s="146" t="s">
        <v>55</v>
      </c>
      <c r="L293" s="40" t="s">
        <v>171</v>
      </c>
      <c r="M293" s="40" t="s">
        <v>851</v>
      </c>
      <c r="N293" s="41" t="s">
        <v>851</v>
      </c>
      <c r="O293" s="146" t="s">
        <v>1624</v>
      </c>
      <c r="U293" s="36"/>
    </row>
    <row r="294" spans="1:21" ht="31.5">
      <c r="A294" s="146">
        <v>2</v>
      </c>
      <c r="B294" s="17" t="s">
        <v>176</v>
      </c>
      <c r="C294" s="14" t="s">
        <v>169</v>
      </c>
      <c r="D294" s="23">
        <v>0.25</v>
      </c>
      <c r="E294" s="43"/>
      <c r="F294" s="23">
        <v>0.25</v>
      </c>
      <c r="G294" s="14" t="s">
        <v>22</v>
      </c>
      <c r="H294" s="146" t="s">
        <v>23</v>
      </c>
      <c r="I294" s="146"/>
      <c r="J294" s="146"/>
      <c r="K294" s="146"/>
      <c r="L294" s="40" t="s">
        <v>177</v>
      </c>
      <c r="M294" s="40"/>
      <c r="N294" s="41"/>
      <c r="O294" s="40" t="s">
        <v>318</v>
      </c>
      <c r="U294" s="36"/>
    </row>
    <row r="295" spans="1:21" ht="47.25">
      <c r="A295" s="146">
        <v>3</v>
      </c>
      <c r="B295" s="22" t="s">
        <v>178</v>
      </c>
      <c r="C295" s="14" t="s">
        <v>169</v>
      </c>
      <c r="D295" s="23">
        <v>1.42</v>
      </c>
      <c r="E295" s="31"/>
      <c r="F295" s="23">
        <v>1.42</v>
      </c>
      <c r="G295" s="14" t="s">
        <v>22</v>
      </c>
      <c r="H295" s="146" t="s">
        <v>23</v>
      </c>
      <c r="I295" s="146"/>
      <c r="J295" s="146"/>
      <c r="K295" s="146" t="s">
        <v>93</v>
      </c>
      <c r="L295" s="40" t="s">
        <v>179</v>
      </c>
      <c r="M295" s="40"/>
      <c r="N295" s="41"/>
      <c r="O295" s="40" t="s">
        <v>318</v>
      </c>
      <c r="U295" s="36"/>
    </row>
    <row r="296" spans="1:21" ht="47.25">
      <c r="A296" s="146">
        <v>4</v>
      </c>
      <c r="B296" s="22" t="s">
        <v>180</v>
      </c>
      <c r="C296" s="14" t="s">
        <v>169</v>
      </c>
      <c r="D296" s="23">
        <v>1.5</v>
      </c>
      <c r="E296" s="43"/>
      <c r="F296" s="23">
        <v>1.5</v>
      </c>
      <c r="G296" s="14" t="s">
        <v>22</v>
      </c>
      <c r="H296" s="146" t="s">
        <v>86</v>
      </c>
      <c r="I296" s="32"/>
      <c r="J296" s="146" t="s">
        <v>0</v>
      </c>
      <c r="K296" s="146"/>
      <c r="L296" s="40" t="s">
        <v>181</v>
      </c>
      <c r="M296" s="40"/>
      <c r="N296" s="41"/>
      <c r="O296" s="40" t="s">
        <v>318</v>
      </c>
      <c r="U296" s="36"/>
    </row>
    <row r="297" spans="1:21" ht="31.5">
      <c r="A297" s="146">
        <v>5</v>
      </c>
      <c r="B297" s="22" t="s">
        <v>182</v>
      </c>
      <c r="C297" s="14" t="s">
        <v>169</v>
      </c>
      <c r="D297" s="23">
        <v>0.3</v>
      </c>
      <c r="E297" s="43"/>
      <c r="F297" s="23">
        <v>0.3</v>
      </c>
      <c r="G297" s="14" t="s">
        <v>22</v>
      </c>
      <c r="H297" s="146" t="s">
        <v>23</v>
      </c>
      <c r="I297" s="146"/>
      <c r="J297" s="146"/>
      <c r="K297" s="146"/>
      <c r="L297" s="40" t="s">
        <v>183</v>
      </c>
      <c r="M297" s="40"/>
      <c r="N297" s="41"/>
      <c r="O297" s="40" t="s">
        <v>318</v>
      </c>
      <c r="U297" s="36"/>
    </row>
    <row r="298" spans="1:21" ht="31.5">
      <c r="A298" s="146">
        <v>6</v>
      </c>
      <c r="B298" s="17" t="s">
        <v>184</v>
      </c>
      <c r="C298" s="14" t="s">
        <v>169</v>
      </c>
      <c r="D298" s="21">
        <v>0.05</v>
      </c>
      <c r="E298" s="21"/>
      <c r="F298" s="21">
        <f>D298</f>
        <v>0.05</v>
      </c>
      <c r="G298" s="14" t="s">
        <v>22</v>
      </c>
      <c r="H298" s="146" t="s">
        <v>23</v>
      </c>
      <c r="I298" s="146"/>
      <c r="J298" s="146"/>
      <c r="K298" s="146"/>
      <c r="L298" s="40" t="s">
        <v>185</v>
      </c>
      <c r="M298" s="40"/>
      <c r="N298" s="41"/>
      <c r="O298" s="40" t="s">
        <v>318</v>
      </c>
      <c r="U298" s="36"/>
    </row>
    <row r="299" spans="1:21" ht="94.5">
      <c r="A299" s="146">
        <v>7</v>
      </c>
      <c r="B299" s="37" t="s">
        <v>186</v>
      </c>
      <c r="C299" s="14" t="s">
        <v>169</v>
      </c>
      <c r="D299" s="15">
        <v>0.61</v>
      </c>
      <c r="E299" s="15"/>
      <c r="F299" s="15">
        <f>D299</f>
        <v>0.61</v>
      </c>
      <c r="G299" s="44" t="s">
        <v>187</v>
      </c>
      <c r="H299" s="146">
        <v>2022</v>
      </c>
      <c r="I299" s="146"/>
      <c r="J299" s="146"/>
      <c r="K299" s="146"/>
      <c r="L299" s="40" t="s">
        <v>188</v>
      </c>
      <c r="M299" s="40"/>
      <c r="N299" s="41"/>
      <c r="O299" s="40" t="s">
        <v>318</v>
      </c>
      <c r="U299" s="36"/>
    </row>
    <row r="300" spans="1:21" ht="110.25">
      <c r="A300" s="146">
        <v>8</v>
      </c>
      <c r="B300" s="45" t="s">
        <v>189</v>
      </c>
      <c r="C300" s="14" t="s">
        <v>169</v>
      </c>
      <c r="D300" s="46">
        <v>2.2000000000000002</v>
      </c>
      <c r="E300" s="15"/>
      <c r="F300" s="15">
        <v>2.2000000000000002</v>
      </c>
      <c r="G300" s="14" t="s">
        <v>22</v>
      </c>
      <c r="H300" s="146" t="s">
        <v>23</v>
      </c>
      <c r="I300" s="146"/>
      <c r="J300" s="146"/>
      <c r="K300" s="146"/>
      <c r="L300" s="40" t="s">
        <v>190</v>
      </c>
      <c r="M300" s="40"/>
      <c r="N300" s="41"/>
      <c r="O300" s="40" t="s">
        <v>318</v>
      </c>
      <c r="U300" s="36"/>
    </row>
    <row r="301" spans="1:21" ht="31.5">
      <c r="A301" s="146">
        <v>9</v>
      </c>
      <c r="B301" s="17" t="s">
        <v>172</v>
      </c>
      <c r="C301" s="14" t="s">
        <v>169</v>
      </c>
      <c r="D301" s="15">
        <v>0.72</v>
      </c>
      <c r="E301" s="14"/>
      <c r="F301" s="15">
        <v>0.72</v>
      </c>
      <c r="G301" s="14" t="s">
        <v>431</v>
      </c>
      <c r="H301" s="146">
        <v>2022</v>
      </c>
      <c r="I301" s="32"/>
      <c r="J301" s="146"/>
      <c r="K301" s="146" t="s">
        <v>55</v>
      </c>
      <c r="L301" s="40" t="s">
        <v>173</v>
      </c>
      <c r="M301" s="40" t="s">
        <v>852</v>
      </c>
      <c r="N301" s="40" t="s">
        <v>852</v>
      </c>
      <c r="O301" s="40" t="s">
        <v>386</v>
      </c>
      <c r="U301" s="36"/>
    </row>
    <row r="302" spans="1:21" ht="63">
      <c r="A302" s="146">
        <v>10</v>
      </c>
      <c r="B302" s="17" t="s">
        <v>853</v>
      </c>
      <c r="C302" s="14" t="s">
        <v>169</v>
      </c>
      <c r="D302" s="131">
        <v>0.75</v>
      </c>
      <c r="E302" s="15"/>
      <c r="F302" s="131">
        <v>0.75</v>
      </c>
      <c r="G302" s="146" t="s">
        <v>431</v>
      </c>
      <c r="H302" s="146" t="s">
        <v>23</v>
      </c>
      <c r="I302" s="146" t="s">
        <v>82</v>
      </c>
      <c r="J302" s="146"/>
      <c r="K302" s="146" t="s">
        <v>55</v>
      </c>
      <c r="L302" s="40" t="s">
        <v>854</v>
      </c>
      <c r="M302" s="40" t="s">
        <v>855</v>
      </c>
      <c r="N302" s="40" t="s">
        <v>855</v>
      </c>
      <c r="O302" s="40" t="s">
        <v>386</v>
      </c>
      <c r="U302" s="36"/>
    </row>
    <row r="303" spans="1:21" ht="78.75">
      <c r="A303" s="146">
        <v>11</v>
      </c>
      <c r="B303" s="120" t="s">
        <v>856</v>
      </c>
      <c r="C303" s="146" t="s">
        <v>169</v>
      </c>
      <c r="D303" s="23">
        <v>2.5</v>
      </c>
      <c r="E303" s="39"/>
      <c r="F303" s="23">
        <f>D303</f>
        <v>2.5</v>
      </c>
      <c r="G303" s="14" t="s">
        <v>857</v>
      </c>
      <c r="H303" s="146" t="s">
        <v>23</v>
      </c>
      <c r="I303" s="146"/>
      <c r="J303" s="146"/>
      <c r="K303" s="40" t="s">
        <v>90</v>
      </c>
      <c r="L303" s="40" t="s">
        <v>858</v>
      </c>
      <c r="M303" s="40"/>
      <c r="N303" s="40"/>
      <c r="O303" s="146" t="s">
        <v>386</v>
      </c>
      <c r="U303" s="36"/>
    </row>
    <row r="304" spans="1:21" ht="63">
      <c r="A304" s="146">
        <v>12</v>
      </c>
      <c r="B304" s="17" t="s">
        <v>174</v>
      </c>
      <c r="C304" s="14" t="s">
        <v>169</v>
      </c>
      <c r="D304" s="15">
        <v>4.16</v>
      </c>
      <c r="E304" s="14"/>
      <c r="F304" s="15">
        <v>4.16</v>
      </c>
      <c r="G304" s="14" t="s">
        <v>1614</v>
      </c>
      <c r="H304" s="146">
        <v>2022</v>
      </c>
      <c r="I304" s="146" t="s">
        <v>82</v>
      </c>
      <c r="J304" s="146" t="s">
        <v>83</v>
      </c>
      <c r="K304" s="146" t="s">
        <v>55</v>
      </c>
      <c r="L304" s="40" t="s">
        <v>175</v>
      </c>
      <c r="M304" s="40"/>
      <c r="N304" s="41"/>
      <c r="O304" s="146" t="s">
        <v>386</v>
      </c>
      <c r="U304" s="36"/>
    </row>
    <row r="305" spans="1:21" ht="63">
      <c r="A305" s="146">
        <v>13</v>
      </c>
      <c r="B305" s="17" t="s">
        <v>859</v>
      </c>
      <c r="C305" s="14" t="s">
        <v>169</v>
      </c>
      <c r="D305" s="15">
        <v>0.2</v>
      </c>
      <c r="E305" s="15"/>
      <c r="F305" s="15">
        <v>0.2</v>
      </c>
      <c r="G305" s="146" t="s">
        <v>447</v>
      </c>
      <c r="H305" s="146" t="s">
        <v>23</v>
      </c>
      <c r="I305" s="146" t="s">
        <v>82</v>
      </c>
      <c r="J305" s="146" t="s">
        <v>83</v>
      </c>
      <c r="K305" s="146" t="s">
        <v>55</v>
      </c>
      <c r="L305" s="40" t="s">
        <v>860</v>
      </c>
      <c r="M305" s="40" t="s">
        <v>861</v>
      </c>
      <c r="N305" s="41" t="s">
        <v>861</v>
      </c>
      <c r="O305" s="146" t="s">
        <v>386</v>
      </c>
      <c r="U305" s="36"/>
    </row>
    <row r="306" spans="1:21" ht="94.5">
      <c r="A306" s="146">
        <v>14</v>
      </c>
      <c r="B306" s="45" t="s">
        <v>862</v>
      </c>
      <c r="C306" s="14" t="s">
        <v>169</v>
      </c>
      <c r="D306" s="46">
        <v>0.27</v>
      </c>
      <c r="E306" s="15"/>
      <c r="F306" s="15">
        <f>D306</f>
        <v>0.27</v>
      </c>
      <c r="G306" s="185" t="s">
        <v>350</v>
      </c>
      <c r="H306" s="146">
        <v>2022</v>
      </c>
      <c r="I306" s="146"/>
      <c r="J306" s="146"/>
      <c r="K306" s="146"/>
      <c r="L306" s="29"/>
      <c r="M306" s="29"/>
      <c r="N306" s="30"/>
      <c r="O306" s="146"/>
      <c r="U306" s="36"/>
    </row>
    <row r="307" spans="1:21" ht="63">
      <c r="A307" s="146">
        <v>15</v>
      </c>
      <c r="B307" s="37" t="s">
        <v>863</v>
      </c>
      <c r="C307" s="14" t="s">
        <v>169</v>
      </c>
      <c r="D307" s="15">
        <v>0.28000000000000003</v>
      </c>
      <c r="E307" s="38"/>
      <c r="F307" s="15">
        <v>0.28000000000000003</v>
      </c>
      <c r="G307" s="14" t="s">
        <v>350</v>
      </c>
      <c r="H307" s="146" t="s">
        <v>23</v>
      </c>
      <c r="I307" s="146"/>
      <c r="J307" s="146"/>
      <c r="K307" s="146"/>
      <c r="L307" s="29"/>
      <c r="M307" s="29"/>
      <c r="N307" s="30"/>
      <c r="O307" s="146"/>
      <c r="U307" s="36"/>
    </row>
    <row r="308" spans="1:21" ht="31.5">
      <c r="A308" s="146">
        <v>16</v>
      </c>
      <c r="B308" s="45" t="s">
        <v>864</v>
      </c>
      <c r="C308" s="14" t="s">
        <v>169</v>
      </c>
      <c r="D308" s="46">
        <v>15</v>
      </c>
      <c r="E308" s="15"/>
      <c r="F308" s="15">
        <v>15</v>
      </c>
      <c r="G308" s="185" t="s">
        <v>350</v>
      </c>
      <c r="H308" s="146" t="s">
        <v>23</v>
      </c>
      <c r="I308" s="146"/>
      <c r="J308" s="146"/>
      <c r="K308" s="146"/>
      <c r="L308" s="29"/>
      <c r="M308" s="29"/>
      <c r="N308" s="30"/>
      <c r="O308" s="146"/>
      <c r="U308" s="36"/>
    </row>
    <row r="309" spans="1:21" ht="23.25" customHeight="1">
      <c r="A309" s="146"/>
      <c r="B309" s="95" t="s">
        <v>865</v>
      </c>
      <c r="C309" s="146"/>
      <c r="D309" s="15"/>
      <c r="E309" s="21"/>
      <c r="F309" s="15"/>
      <c r="G309" s="146"/>
      <c r="H309" s="146"/>
      <c r="I309" s="146"/>
      <c r="J309" s="146"/>
      <c r="K309" s="146"/>
      <c r="L309" s="29"/>
      <c r="M309" s="29"/>
      <c r="N309" s="30"/>
      <c r="O309" s="146"/>
      <c r="U309" s="36"/>
    </row>
    <row r="310" spans="1:21" ht="63">
      <c r="A310" s="146">
        <v>1</v>
      </c>
      <c r="B310" s="17" t="s">
        <v>866</v>
      </c>
      <c r="C310" s="14" t="s">
        <v>192</v>
      </c>
      <c r="D310" s="15">
        <v>3.2</v>
      </c>
      <c r="E310" s="15"/>
      <c r="F310" s="15">
        <v>3.2</v>
      </c>
      <c r="G310" s="146" t="s">
        <v>431</v>
      </c>
      <c r="H310" s="146" t="s">
        <v>23</v>
      </c>
      <c r="I310" s="146" t="s">
        <v>82</v>
      </c>
      <c r="J310" s="146"/>
      <c r="K310" s="146" t="s">
        <v>55</v>
      </c>
      <c r="L310" s="146" t="s">
        <v>867</v>
      </c>
      <c r="M310" s="146" t="s">
        <v>868</v>
      </c>
      <c r="N310" s="146" t="s">
        <v>869</v>
      </c>
      <c r="O310" s="146" t="s">
        <v>1641</v>
      </c>
      <c r="U310" s="36"/>
    </row>
    <row r="311" spans="1:21" ht="63">
      <c r="A311" s="146">
        <v>2</v>
      </c>
      <c r="B311" s="17" t="s">
        <v>870</v>
      </c>
      <c r="C311" s="14" t="s">
        <v>192</v>
      </c>
      <c r="D311" s="15">
        <v>1.1499999999999999</v>
      </c>
      <c r="E311" s="15"/>
      <c r="F311" s="15">
        <f t="shared" ref="F311" si="9">D311</f>
        <v>1.1499999999999999</v>
      </c>
      <c r="G311" s="50" t="s">
        <v>394</v>
      </c>
      <c r="H311" s="14" t="s">
        <v>23</v>
      </c>
      <c r="I311" s="14"/>
      <c r="J311" s="14"/>
      <c r="K311" s="146"/>
      <c r="L311" s="146" t="s">
        <v>871</v>
      </c>
      <c r="M311" s="146" t="s">
        <v>872</v>
      </c>
      <c r="N311" s="19" t="s">
        <v>443</v>
      </c>
      <c r="O311" s="146" t="s">
        <v>873</v>
      </c>
      <c r="U311" s="36"/>
    </row>
    <row r="312" spans="1:21" ht="31.5">
      <c r="A312" s="146">
        <v>3</v>
      </c>
      <c r="B312" s="17" t="s">
        <v>874</v>
      </c>
      <c r="C312" s="14" t="s">
        <v>192</v>
      </c>
      <c r="D312" s="15">
        <v>0.32</v>
      </c>
      <c r="E312" s="15"/>
      <c r="F312" s="15">
        <f>D312</f>
        <v>0.32</v>
      </c>
      <c r="G312" s="146" t="s">
        <v>400</v>
      </c>
      <c r="H312" s="146" t="s">
        <v>23</v>
      </c>
      <c r="I312" s="146"/>
      <c r="J312" s="146"/>
      <c r="K312" s="146"/>
      <c r="L312" s="146" t="s">
        <v>875</v>
      </c>
      <c r="M312" s="146" t="s">
        <v>438</v>
      </c>
      <c r="N312" s="19" t="s">
        <v>876</v>
      </c>
      <c r="O312" s="146" t="s">
        <v>1630</v>
      </c>
      <c r="U312" s="36"/>
    </row>
    <row r="313" spans="1:21" ht="31.5">
      <c r="A313" s="146">
        <v>4</v>
      </c>
      <c r="B313" s="186" t="s">
        <v>877</v>
      </c>
      <c r="C313" s="187" t="s">
        <v>192</v>
      </c>
      <c r="D313" s="188">
        <v>0.7</v>
      </c>
      <c r="E313" s="189"/>
      <c r="F313" s="188">
        <v>0.7</v>
      </c>
      <c r="G313" s="190" t="s">
        <v>447</v>
      </c>
      <c r="H313" s="190"/>
      <c r="I313" s="190"/>
      <c r="J313" s="190"/>
      <c r="K313" s="190"/>
      <c r="L313" s="190"/>
      <c r="M313" s="190"/>
      <c r="N313" s="42"/>
      <c r="O313" s="146" t="s">
        <v>878</v>
      </c>
      <c r="U313" s="36"/>
    </row>
    <row r="314" spans="1:21" ht="63">
      <c r="A314" s="146">
        <v>5</v>
      </c>
      <c r="B314" s="17" t="s">
        <v>879</v>
      </c>
      <c r="C314" s="14" t="s">
        <v>192</v>
      </c>
      <c r="D314" s="15">
        <v>3</v>
      </c>
      <c r="E314" s="15"/>
      <c r="F314" s="15">
        <f>D314</f>
        <v>3</v>
      </c>
      <c r="G314" s="104" t="s">
        <v>382</v>
      </c>
      <c r="H314" s="146" t="s">
        <v>23</v>
      </c>
      <c r="I314" s="146"/>
      <c r="J314" s="146"/>
      <c r="K314" s="146"/>
      <c r="L314" s="146" t="s">
        <v>880</v>
      </c>
      <c r="M314" s="146"/>
      <c r="N314" s="146" t="s">
        <v>881</v>
      </c>
      <c r="O314" s="146" t="s">
        <v>882</v>
      </c>
      <c r="U314" s="36"/>
    </row>
    <row r="315" spans="1:21" ht="31.5">
      <c r="A315" s="146">
        <v>6</v>
      </c>
      <c r="B315" s="17" t="s">
        <v>883</v>
      </c>
      <c r="C315" s="14" t="s">
        <v>192</v>
      </c>
      <c r="D315" s="15">
        <v>10</v>
      </c>
      <c r="E315" s="15"/>
      <c r="F315" s="15">
        <f t="shared" ref="F315" si="10">D315</f>
        <v>10</v>
      </c>
      <c r="G315" s="146" t="s">
        <v>350</v>
      </c>
      <c r="H315" s="146" t="s">
        <v>23</v>
      </c>
      <c r="I315" s="146"/>
      <c r="J315" s="146"/>
      <c r="K315" s="146"/>
      <c r="L315" s="29"/>
      <c r="M315" s="29"/>
      <c r="N315" s="30"/>
      <c r="O315" s="146"/>
      <c r="U315" s="36"/>
    </row>
    <row r="316" spans="1:21" ht="20.25" customHeight="1">
      <c r="A316" s="146"/>
      <c r="B316" s="191" t="s">
        <v>884</v>
      </c>
      <c r="C316" s="146"/>
      <c r="D316" s="15"/>
      <c r="E316" s="21"/>
      <c r="F316" s="15"/>
      <c r="G316" s="146"/>
      <c r="H316" s="146"/>
      <c r="I316" s="146"/>
      <c r="J316" s="146"/>
      <c r="K316" s="146"/>
      <c r="L316" s="29"/>
      <c r="M316" s="29"/>
      <c r="N316" s="30"/>
      <c r="O316" s="146"/>
      <c r="U316" s="36"/>
    </row>
    <row r="317" spans="1:21" ht="31.5">
      <c r="A317" s="146">
        <v>1</v>
      </c>
      <c r="B317" s="192" t="s">
        <v>885</v>
      </c>
      <c r="C317" s="50" t="s">
        <v>886</v>
      </c>
      <c r="D317" s="112">
        <v>0.5</v>
      </c>
      <c r="E317" s="112"/>
      <c r="F317" s="112">
        <f>D317</f>
        <v>0.5</v>
      </c>
      <c r="G317" s="146" t="s">
        <v>471</v>
      </c>
      <c r="H317" s="146" t="s">
        <v>23</v>
      </c>
      <c r="I317" s="146"/>
      <c r="J317" s="146"/>
      <c r="K317" s="146"/>
      <c r="L317" s="146" t="s">
        <v>887</v>
      </c>
      <c r="M317" s="146" t="s">
        <v>888</v>
      </c>
      <c r="N317" s="19" t="s">
        <v>888</v>
      </c>
      <c r="O317" s="146" t="s">
        <v>386</v>
      </c>
      <c r="U317" s="36"/>
    </row>
    <row r="318" spans="1:21" ht="31.5">
      <c r="A318" s="146">
        <v>2</v>
      </c>
      <c r="B318" s="17" t="s">
        <v>889</v>
      </c>
      <c r="C318" s="50" t="s">
        <v>886</v>
      </c>
      <c r="D318" s="15">
        <v>0.8</v>
      </c>
      <c r="E318" s="15"/>
      <c r="F318" s="15">
        <f>D318</f>
        <v>0.8</v>
      </c>
      <c r="G318" s="104" t="s">
        <v>382</v>
      </c>
      <c r="H318" s="146" t="s">
        <v>23</v>
      </c>
      <c r="I318" s="146"/>
      <c r="J318" s="146"/>
      <c r="K318" s="146"/>
      <c r="L318" s="146" t="s">
        <v>890</v>
      </c>
      <c r="M318" s="146"/>
      <c r="N318" s="146" t="s">
        <v>316</v>
      </c>
      <c r="O318" s="146" t="s">
        <v>891</v>
      </c>
    </row>
    <row r="319" spans="1:21" ht="31.5">
      <c r="A319" s="146">
        <v>3</v>
      </c>
      <c r="B319" s="17" t="s">
        <v>892</v>
      </c>
      <c r="C319" s="50" t="s">
        <v>886</v>
      </c>
      <c r="D319" s="15">
        <v>5</v>
      </c>
      <c r="E319" s="15"/>
      <c r="F319" s="15">
        <v>5</v>
      </c>
      <c r="G319" s="146" t="s">
        <v>350</v>
      </c>
      <c r="H319" s="146" t="s">
        <v>23</v>
      </c>
      <c r="I319" s="156"/>
      <c r="J319" s="146"/>
      <c r="K319" s="146"/>
      <c r="L319" s="40"/>
      <c r="M319" s="40"/>
      <c r="N319" s="41"/>
      <c r="O319" s="40"/>
      <c r="Q319" s="42"/>
    </row>
    <row r="320" spans="1:21" ht="31.5">
      <c r="A320" s="146"/>
      <c r="B320" s="170" t="s">
        <v>893</v>
      </c>
      <c r="C320" s="14"/>
      <c r="D320" s="23"/>
      <c r="E320" s="31"/>
      <c r="F320" s="23"/>
      <c r="G320" s="14"/>
      <c r="H320" s="146"/>
      <c r="I320" s="146"/>
      <c r="J320" s="146"/>
      <c r="K320" s="146"/>
      <c r="L320" s="40"/>
      <c r="M320" s="40"/>
      <c r="N320" s="41"/>
      <c r="O320" s="40"/>
    </row>
    <row r="321" spans="1:18" s="10" customFormat="1" ht="47.25">
      <c r="A321" s="146">
        <v>1</v>
      </c>
      <c r="B321" s="17" t="s">
        <v>194</v>
      </c>
      <c r="C321" s="47" t="s">
        <v>195</v>
      </c>
      <c r="D321" s="48">
        <v>0.9</v>
      </c>
      <c r="E321" s="31"/>
      <c r="F321" s="48">
        <v>0.9</v>
      </c>
      <c r="G321" s="146" t="s">
        <v>22</v>
      </c>
      <c r="H321" s="146" t="s">
        <v>86</v>
      </c>
      <c r="I321" s="49"/>
      <c r="J321" s="146" t="s">
        <v>0</v>
      </c>
      <c r="K321" s="146" t="s">
        <v>90</v>
      </c>
      <c r="L321" s="146" t="s">
        <v>196</v>
      </c>
      <c r="M321" s="146" t="s">
        <v>197</v>
      </c>
      <c r="N321" s="19" t="s">
        <v>198</v>
      </c>
      <c r="O321" s="146" t="s">
        <v>323</v>
      </c>
      <c r="R321" s="10" t="s">
        <v>27</v>
      </c>
    </row>
    <row r="322" spans="1:18" s="10" customFormat="1" ht="47.25">
      <c r="A322" s="146">
        <v>2</v>
      </c>
      <c r="B322" s="17" t="s">
        <v>199</v>
      </c>
      <c r="C322" s="47" t="s">
        <v>195</v>
      </c>
      <c r="D322" s="15">
        <v>1</v>
      </c>
      <c r="E322" s="31"/>
      <c r="F322" s="15">
        <f t="shared" ref="F322:F323" si="11">D322</f>
        <v>1</v>
      </c>
      <c r="G322" s="146" t="s">
        <v>22</v>
      </c>
      <c r="H322" s="146" t="s">
        <v>86</v>
      </c>
      <c r="I322" s="49"/>
      <c r="J322" s="146" t="s">
        <v>0</v>
      </c>
      <c r="K322" s="146"/>
      <c r="L322" s="146" t="s">
        <v>200</v>
      </c>
      <c r="M322" s="146" t="s">
        <v>201</v>
      </c>
      <c r="N322" s="19" t="s">
        <v>32</v>
      </c>
      <c r="O322" s="40" t="s">
        <v>318</v>
      </c>
      <c r="R322" s="10" t="s">
        <v>27</v>
      </c>
    </row>
    <row r="323" spans="1:18" s="10" customFormat="1" ht="31.5">
      <c r="A323" s="146">
        <v>3</v>
      </c>
      <c r="B323" s="17" t="s">
        <v>202</v>
      </c>
      <c r="C323" s="47" t="s">
        <v>195</v>
      </c>
      <c r="D323" s="15">
        <v>0.28000000000000003</v>
      </c>
      <c r="E323" s="31"/>
      <c r="F323" s="15">
        <f t="shared" si="11"/>
        <v>0.28000000000000003</v>
      </c>
      <c r="G323" s="146" t="s">
        <v>22</v>
      </c>
      <c r="H323" s="146" t="s">
        <v>23</v>
      </c>
      <c r="I323" s="49"/>
      <c r="J323" s="146"/>
      <c r="K323" s="146"/>
      <c r="L323" s="146" t="s">
        <v>203</v>
      </c>
      <c r="M323" s="146" t="s">
        <v>201</v>
      </c>
      <c r="N323" s="19" t="s">
        <v>32</v>
      </c>
      <c r="O323" s="40" t="s">
        <v>318</v>
      </c>
      <c r="R323" s="10" t="s">
        <v>27</v>
      </c>
    </row>
    <row r="324" spans="1:18" ht="31.5">
      <c r="A324" s="146">
        <v>4</v>
      </c>
      <c r="B324" s="193" t="s">
        <v>894</v>
      </c>
      <c r="C324" s="47" t="s">
        <v>195</v>
      </c>
      <c r="D324" s="194">
        <v>0.33</v>
      </c>
      <c r="E324" s="194"/>
      <c r="F324" s="194">
        <f>D324</f>
        <v>0.33</v>
      </c>
      <c r="G324" s="146" t="s">
        <v>471</v>
      </c>
      <c r="H324" s="146" t="s">
        <v>23</v>
      </c>
      <c r="I324" s="146"/>
      <c r="J324" s="146"/>
      <c r="K324" s="146"/>
      <c r="L324" s="146" t="s">
        <v>895</v>
      </c>
      <c r="M324" s="146" t="s">
        <v>896</v>
      </c>
      <c r="N324" s="19" t="s">
        <v>32</v>
      </c>
      <c r="O324" s="146" t="s">
        <v>386</v>
      </c>
      <c r="P324" s="10"/>
      <c r="R324" s="10"/>
    </row>
    <row r="325" spans="1:18" ht="63">
      <c r="A325" s="146">
        <v>5</v>
      </c>
      <c r="B325" s="17" t="s">
        <v>897</v>
      </c>
      <c r="C325" s="47" t="s">
        <v>195</v>
      </c>
      <c r="D325" s="15">
        <v>0.4</v>
      </c>
      <c r="E325" s="15"/>
      <c r="F325" s="15">
        <v>0.4</v>
      </c>
      <c r="G325" s="146" t="s">
        <v>431</v>
      </c>
      <c r="H325" s="146" t="s">
        <v>23</v>
      </c>
      <c r="I325" s="146"/>
      <c r="J325" s="146"/>
      <c r="K325" s="146"/>
      <c r="L325" s="146" t="s">
        <v>898</v>
      </c>
      <c r="M325" s="146" t="s">
        <v>896</v>
      </c>
      <c r="N325" s="146" t="s">
        <v>316</v>
      </c>
      <c r="O325" s="146" t="s">
        <v>899</v>
      </c>
      <c r="P325" s="10"/>
      <c r="R325" s="10"/>
    </row>
    <row r="326" spans="1:18" s="10" customFormat="1" ht="63">
      <c r="A326" s="146">
        <v>6</v>
      </c>
      <c r="B326" s="17" t="s">
        <v>900</v>
      </c>
      <c r="C326" s="47" t="s">
        <v>195</v>
      </c>
      <c r="D326" s="15">
        <v>0.7</v>
      </c>
      <c r="E326" s="15"/>
      <c r="F326" s="15">
        <v>0.7</v>
      </c>
      <c r="G326" s="146" t="s">
        <v>431</v>
      </c>
      <c r="H326" s="146" t="s">
        <v>23</v>
      </c>
      <c r="I326" s="146"/>
      <c r="J326" s="146"/>
      <c r="K326" s="146"/>
      <c r="L326" s="146" t="s">
        <v>901</v>
      </c>
      <c r="M326" s="146" t="s">
        <v>896</v>
      </c>
      <c r="N326" s="146" t="s">
        <v>316</v>
      </c>
      <c r="O326" s="146" t="s">
        <v>902</v>
      </c>
    </row>
    <row r="327" spans="1:18" s="10" customFormat="1" ht="63">
      <c r="A327" s="146">
        <v>7</v>
      </c>
      <c r="B327" s="17" t="s">
        <v>903</v>
      </c>
      <c r="C327" s="47" t="s">
        <v>195</v>
      </c>
      <c r="D327" s="15">
        <v>1</v>
      </c>
      <c r="E327" s="15"/>
      <c r="F327" s="15">
        <f>D327</f>
        <v>1</v>
      </c>
      <c r="G327" s="146" t="s">
        <v>431</v>
      </c>
      <c r="H327" s="146" t="s">
        <v>23</v>
      </c>
      <c r="I327" s="146"/>
      <c r="J327" s="146"/>
      <c r="K327" s="146"/>
      <c r="L327" s="146" t="s">
        <v>904</v>
      </c>
      <c r="M327" s="146" t="s">
        <v>896</v>
      </c>
      <c r="N327" s="146" t="s">
        <v>316</v>
      </c>
      <c r="O327" s="146" t="s">
        <v>905</v>
      </c>
    </row>
    <row r="328" spans="1:18" s="10" customFormat="1" ht="47.25">
      <c r="A328" s="146">
        <v>8</v>
      </c>
      <c r="B328" s="17" t="s">
        <v>906</v>
      </c>
      <c r="C328" s="47" t="s">
        <v>195</v>
      </c>
      <c r="D328" s="23">
        <v>0.28000000000000003</v>
      </c>
      <c r="E328" s="43"/>
      <c r="F328" s="23">
        <f>D328</f>
        <v>0.28000000000000003</v>
      </c>
      <c r="G328" s="146" t="s">
        <v>388</v>
      </c>
      <c r="H328" s="146" t="s">
        <v>86</v>
      </c>
      <c r="I328" s="49"/>
      <c r="J328" s="146" t="s">
        <v>0</v>
      </c>
      <c r="K328" s="146"/>
      <c r="L328" s="146" t="s">
        <v>907</v>
      </c>
      <c r="M328" s="146" t="s">
        <v>908</v>
      </c>
      <c r="N328" s="146" t="s">
        <v>316</v>
      </c>
      <c r="O328" s="146" t="s">
        <v>386</v>
      </c>
    </row>
    <row r="329" spans="1:18" s="10" customFormat="1" ht="78.75">
      <c r="A329" s="146">
        <v>9</v>
      </c>
      <c r="B329" s="195" t="s">
        <v>909</v>
      </c>
      <c r="C329" s="47" t="s">
        <v>195</v>
      </c>
      <c r="D329" s="196">
        <v>0.96</v>
      </c>
      <c r="E329" s="196"/>
      <c r="F329" s="196">
        <v>0.96</v>
      </c>
      <c r="G329" s="102" t="s">
        <v>382</v>
      </c>
      <c r="H329" s="146" t="s">
        <v>23</v>
      </c>
      <c r="I329" s="146"/>
      <c r="J329" s="146"/>
      <c r="K329" s="146"/>
      <c r="L329" s="146" t="s">
        <v>910</v>
      </c>
      <c r="M329" s="146" t="s">
        <v>911</v>
      </c>
      <c r="N329" s="146" t="s">
        <v>912</v>
      </c>
      <c r="O329" s="146" t="s">
        <v>913</v>
      </c>
    </row>
    <row r="330" spans="1:18" s="10" customFormat="1" ht="63">
      <c r="A330" s="146">
        <v>10</v>
      </c>
      <c r="B330" s="195" t="s">
        <v>914</v>
      </c>
      <c r="C330" s="47" t="s">
        <v>195</v>
      </c>
      <c r="D330" s="196">
        <v>0.6</v>
      </c>
      <c r="E330" s="196"/>
      <c r="F330" s="196">
        <v>0.6</v>
      </c>
      <c r="G330" s="102" t="s">
        <v>382</v>
      </c>
      <c r="H330" s="146" t="s">
        <v>23</v>
      </c>
      <c r="I330" s="146"/>
      <c r="J330" s="146"/>
      <c r="K330" s="146"/>
      <c r="L330" s="146" t="s">
        <v>915</v>
      </c>
      <c r="M330" s="146" t="s">
        <v>911</v>
      </c>
      <c r="N330" s="146" t="s">
        <v>316</v>
      </c>
      <c r="O330" s="190" t="s">
        <v>386</v>
      </c>
    </row>
    <row r="331" spans="1:18" s="10" customFormat="1" ht="47.25">
      <c r="A331" s="146">
        <v>11</v>
      </c>
      <c r="B331" s="128" t="s">
        <v>916</v>
      </c>
      <c r="C331" s="47" t="s">
        <v>195</v>
      </c>
      <c r="D331" s="115">
        <v>0.4</v>
      </c>
      <c r="E331" s="115"/>
      <c r="F331" s="115">
        <v>0.4</v>
      </c>
      <c r="G331" s="102" t="s">
        <v>382</v>
      </c>
      <c r="H331" s="146" t="s">
        <v>86</v>
      </c>
      <c r="I331" s="49"/>
      <c r="J331" s="146" t="s">
        <v>0</v>
      </c>
      <c r="K331" s="146"/>
      <c r="L331" s="146" t="s">
        <v>917</v>
      </c>
      <c r="M331" s="146" t="s">
        <v>911</v>
      </c>
      <c r="N331" s="146" t="s">
        <v>316</v>
      </c>
      <c r="O331" s="190" t="s">
        <v>386</v>
      </c>
    </row>
    <row r="332" spans="1:18" s="10" customFormat="1" ht="47.25">
      <c r="A332" s="146">
        <v>12</v>
      </c>
      <c r="B332" s="17" t="s">
        <v>918</v>
      </c>
      <c r="C332" s="47" t="s">
        <v>195</v>
      </c>
      <c r="D332" s="23">
        <v>0.31</v>
      </c>
      <c r="E332" s="43"/>
      <c r="F332" s="23">
        <v>0.31</v>
      </c>
      <c r="G332" s="146" t="s">
        <v>447</v>
      </c>
      <c r="H332" s="146" t="s">
        <v>86</v>
      </c>
      <c r="I332" s="49"/>
      <c r="J332" s="146" t="s">
        <v>0</v>
      </c>
      <c r="K332" s="146" t="s">
        <v>919</v>
      </c>
      <c r="L332" s="146" t="s">
        <v>920</v>
      </c>
      <c r="M332" s="146" t="s">
        <v>921</v>
      </c>
      <c r="N332" s="19" t="s">
        <v>316</v>
      </c>
      <c r="O332" s="190" t="s">
        <v>386</v>
      </c>
    </row>
    <row r="333" spans="1:18" s="10" customFormat="1" ht="47.25">
      <c r="A333" s="146">
        <v>13</v>
      </c>
      <c r="B333" s="17" t="s">
        <v>922</v>
      </c>
      <c r="C333" s="47" t="s">
        <v>195</v>
      </c>
      <c r="D333" s="23">
        <v>0.63</v>
      </c>
      <c r="E333" s="43"/>
      <c r="F333" s="23">
        <v>0.63</v>
      </c>
      <c r="G333" s="146" t="s">
        <v>447</v>
      </c>
      <c r="H333" s="146" t="s">
        <v>23</v>
      </c>
      <c r="I333" s="49"/>
      <c r="J333" s="146" t="s">
        <v>0</v>
      </c>
      <c r="K333" s="146"/>
      <c r="L333" s="146" t="s">
        <v>923</v>
      </c>
      <c r="M333" s="146"/>
      <c r="N333" s="19"/>
      <c r="O333" s="190" t="s">
        <v>386</v>
      </c>
    </row>
    <row r="334" spans="1:18" s="10" customFormat="1" ht="78.75">
      <c r="A334" s="146">
        <v>14</v>
      </c>
      <c r="B334" s="17" t="s">
        <v>924</v>
      </c>
      <c r="C334" s="47" t="s">
        <v>195</v>
      </c>
      <c r="D334" s="15">
        <v>0.3</v>
      </c>
      <c r="E334" s="15"/>
      <c r="F334" s="15">
        <v>0.3</v>
      </c>
      <c r="G334" s="146" t="s">
        <v>394</v>
      </c>
      <c r="H334" s="146" t="s">
        <v>23</v>
      </c>
      <c r="I334" s="49"/>
      <c r="J334" s="146" t="s">
        <v>0</v>
      </c>
      <c r="K334" s="146" t="s">
        <v>919</v>
      </c>
      <c r="L334" s="146" t="s">
        <v>925</v>
      </c>
      <c r="M334" s="146" t="s">
        <v>926</v>
      </c>
      <c r="N334" s="19" t="s">
        <v>927</v>
      </c>
      <c r="O334" s="146" t="s">
        <v>398</v>
      </c>
    </row>
    <row r="335" spans="1:18" s="10" customFormat="1" ht="31.5">
      <c r="A335" s="146">
        <v>15</v>
      </c>
      <c r="B335" s="197" t="s">
        <v>928</v>
      </c>
      <c r="C335" s="47" t="s">
        <v>195</v>
      </c>
      <c r="D335" s="198">
        <v>0.4</v>
      </c>
      <c r="E335" s="198"/>
      <c r="F335" s="198">
        <v>0.4</v>
      </c>
      <c r="G335" s="50" t="s">
        <v>394</v>
      </c>
      <c r="H335" s="146" t="s">
        <v>23</v>
      </c>
      <c r="I335" s="146"/>
      <c r="J335" s="146"/>
      <c r="K335" s="146"/>
      <c r="L335" s="146" t="s">
        <v>929</v>
      </c>
      <c r="M335" s="146" t="s">
        <v>896</v>
      </c>
      <c r="N335" s="19" t="s">
        <v>443</v>
      </c>
      <c r="O335" s="146" t="s">
        <v>398</v>
      </c>
    </row>
    <row r="336" spans="1:18" s="10" customFormat="1" ht="31.5">
      <c r="A336" s="146">
        <v>16</v>
      </c>
      <c r="B336" s="17" t="s">
        <v>1631</v>
      </c>
      <c r="C336" s="47" t="s">
        <v>195</v>
      </c>
      <c r="D336" s="198">
        <v>0.1</v>
      </c>
      <c r="E336" s="198"/>
      <c r="F336" s="198">
        <v>0.1</v>
      </c>
      <c r="G336" s="50" t="s">
        <v>400</v>
      </c>
      <c r="H336" s="146" t="s">
        <v>1632</v>
      </c>
      <c r="I336" s="146"/>
      <c r="J336" s="146"/>
      <c r="K336" s="146"/>
      <c r="L336" s="146"/>
      <c r="M336" s="146"/>
      <c r="N336" s="19"/>
      <c r="O336" s="146" t="s">
        <v>1628</v>
      </c>
    </row>
    <row r="337" spans="1:18" s="10" customFormat="1" ht="31.5">
      <c r="A337" s="146">
        <v>17</v>
      </c>
      <c r="B337" s="17" t="s">
        <v>930</v>
      </c>
      <c r="C337" s="47" t="s">
        <v>195</v>
      </c>
      <c r="D337" s="15">
        <v>15</v>
      </c>
      <c r="E337" s="15"/>
      <c r="F337" s="15">
        <v>15</v>
      </c>
      <c r="G337" s="146" t="s">
        <v>350</v>
      </c>
      <c r="H337" s="146" t="s">
        <v>23</v>
      </c>
      <c r="I337" s="49"/>
      <c r="J337" s="146"/>
      <c r="K337" s="146"/>
      <c r="L337" s="146"/>
      <c r="M337" s="146"/>
      <c r="N337" s="19"/>
      <c r="O337" s="190"/>
    </row>
    <row r="338" spans="1:18" s="10" customFormat="1" ht="31.5">
      <c r="A338" s="146"/>
      <c r="B338" s="199" t="s">
        <v>931</v>
      </c>
      <c r="C338" s="47"/>
      <c r="D338" s="23"/>
      <c r="E338" s="43"/>
      <c r="F338" s="23"/>
      <c r="G338" s="146"/>
      <c r="H338" s="146"/>
      <c r="I338" s="49"/>
      <c r="J338" s="146"/>
      <c r="K338" s="146"/>
      <c r="L338" s="146"/>
      <c r="M338" s="146"/>
      <c r="N338" s="19"/>
      <c r="O338" s="190"/>
    </row>
    <row r="339" spans="1:18" s="10" customFormat="1" ht="47.25">
      <c r="A339" s="146">
        <v>1</v>
      </c>
      <c r="B339" s="17" t="s">
        <v>204</v>
      </c>
      <c r="C339" s="14" t="s">
        <v>205</v>
      </c>
      <c r="D339" s="15">
        <v>0.4</v>
      </c>
      <c r="E339" s="15"/>
      <c r="F339" s="15">
        <v>0.4</v>
      </c>
      <c r="G339" s="146" t="s">
        <v>22</v>
      </c>
      <c r="H339" s="14" t="s">
        <v>54</v>
      </c>
      <c r="I339" s="14"/>
      <c r="J339" s="14"/>
      <c r="K339" s="14"/>
      <c r="L339" s="146" t="s">
        <v>206</v>
      </c>
      <c r="M339" s="146"/>
      <c r="N339" s="19"/>
      <c r="O339" s="146" t="s">
        <v>324</v>
      </c>
      <c r="R339" s="10" t="s">
        <v>207</v>
      </c>
    </row>
    <row r="340" spans="1:18" s="10" customFormat="1" ht="31.5">
      <c r="A340" s="146">
        <v>2</v>
      </c>
      <c r="B340" s="17" t="s">
        <v>932</v>
      </c>
      <c r="C340" s="14" t="s">
        <v>205</v>
      </c>
      <c r="D340" s="15">
        <v>3.9</v>
      </c>
      <c r="E340" s="15"/>
      <c r="F340" s="15">
        <f>D340</f>
        <v>3.9</v>
      </c>
      <c r="G340" s="146" t="s">
        <v>471</v>
      </c>
      <c r="H340" s="146" t="s">
        <v>23</v>
      </c>
      <c r="I340" s="146"/>
      <c r="J340" s="146"/>
      <c r="K340" s="146"/>
      <c r="L340" s="146" t="s">
        <v>933</v>
      </c>
      <c r="M340" s="146" t="s">
        <v>934</v>
      </c>
      <c r="N340" s="19" t="s">
        <v>32</v>
      </c>
      <c r="O340" s="146" t="s">
        <v>386</v>
      </c>
    </row>
    <row r="341" spans="1:18" s="10" customFormat="1" ht="47.25">
      <c r="A341" s="146">
        <v>3</v>
      </c>
      <c r="B341" s="17" t="s">
        <v>935</v>
      </c>
      <c r="C341" s="14" t="s">
        <v>205</v>
      </c>
      <c r="D341" s="15">
        <v>2.98</v>
      </c>
      <c r="E341" s="121"/>
      <c r="F341" s="122">
        <v>2.98</v>
      </c>
      <c r="G341" s="50" t="s">
        <v>388</v>
      </c>
      <c r="H341" s="14">
        <v>2025</v>
      </c>
      <c r="I341" s="14"/>
      <c r="J341" s="14"/>
      <c r="K341" s="14"/>
      <c r="L341" s="146" t="s">
        <v>936</v>
      </c>
      <c r="M341" s="146"/>
      <c r="N341" s="146"/>
      <c r="O341" s="146" t="s">
        <v>937</v>
      </c>
    </row>
    <row r="342" spans="1:18" s="10" customFormat="1" ht="47.25">
      <c r="A342" s="146">
        <v>4</v>
      </c>
      <c r="B342" s="17" t="s">
        <v>938</v>
      </c>
      <c r="C342" s="47" t="s">
        <v>205</v>
      </c>
      <c r="D342" s="23">
        <v>5</v>
      </c>
      <c r="E342" s="43"/>
      <c r="F342" s="23">
        <v>5</v>
      </c>
      <c r="G342" s="146" t="s">
        <v>394</v>
      </c>
      <c r="H342" s="146" t="s">
        <v>23</v>
      </c>
      <c r="I342" s="49"/>
      <c r="J342" s="146"/>
      <c r="K342" s="146"/>
      <c r="L342" s="146" t="s">
        <v>939</v>
      </c>
      <c r="M342" s="146" t="s">
        <v>872</v>
      </c>
      <c r="N342" s="19" t="s">
        <v>397</v>
      </c>
      <c r="O342" s="146" t="s">
        <v>398</v>
      </c>
    </row>
    <row r="343" spans="1:18" s="10" customFormat="1" ht="31.5">
      <c r="A343" s="146">
        <v>5</v>
      </c>
      <c r="B343" s="17" t="s">
        <v>940</v>
      </c>
      <c r="C343" s="47" t="s">
        <v>205</v>
      </c>
      <c r="D343" s="15">
        <v>0.5</v>
      </c>
      <c r="E343" s="31"/>
      <c r="F343" s="15">
        <v>0.5</v>
      </c>
      <c r="G343" s="146" t="s">
        <v>394</v>
      </c>
      <c r="H343" s="146" t="s">
        <v>23</v>
      </c>
      <c r="I343" s="49"/>
      <c r="J343" s="146"/>
      <c r="K343" s="146"/>
      <c r="L343" s="146" t="s">
        <v>941</v>
      </c>
      <c r="M343" s="146" t="s">
        <v>942</v>
      </c>
      <c r="N343" s="19" t="s">
        <v>443</v>
      </c>
      <c r="O343" s="40" t="s">
        <v>398</v>
      </c>
    </row>
    <row r="344" spans="1:18" s="10" customFormat="1" ht="47.25">
      <c r="A344" s="146">
        <v>6</v>
      </c>
      <c r="B344" s="17" t="s">
        <v>943</v>
      </c>
      <c r="C344" s="47" t="s">
        <v>205</v>
      </c>
      <c r="D344" s="15">
        <v>0.54</v>
      </c>
      <c r="E344" s="31"/>
      <c r="F344" s="15">
        <v>0.54</v>
      </c>
      <c r="G344" s="146" t="s">
        <v>394</v>
      </c>
      <c r="H344" s="146" t="s">
        <v>23</v>
      </c>
      <c r="I344" s="49"/>
      <c r="J344" s="146"/>
      <c r="K344" s="146"/>
      <c r="L344" s="146" t="s">
        <v>944</v>
      </c>
      <c r="M344" s="146" t="s">
        <v>942</v>
      </c>
      <c r="N344" s="19" t="s">
        <v>945</v>
      </c>
      <c r="O344" s="40" t="s">
        <v>398</v>
      </c>
    </row>
    <row r="345" spans="1:18" s="10" customFormat="1" ht="31.5">
      <c r="A345" s="146">
        <v>7</v>
      </c>
      <c r="B345" s="17" t="s">
        <v>946</v>
      </c>
      <c r="C345" s="47" t="s">
        <v>205</v>
      </c>
      <c r="D345" s="15">
        <v>0.59</v>
      </c>
      <c r="E345" s="31"/>
      <c r="F345" s="15">
        <v>0.59</v>
      </c>
      <c r="G345" s="146" t="s">
        <v>400</v>
      </c>
      <c r="H345" s="146" t="s">
        <v>23</v>
      </c>
      <c r="I345" s="49"/>
      <c r="J345" s="146"/>
      <c r="K345" s="146"/>
      <c r="L345" s="146" t="s">
        <v>947</v>
      </c>
      <c r="M345" s="146" t="s">
        <v>948</v>
      </c>
      <c r="N345" s="19" t="s">
        <v>316</v>
      </c>
      <c r="O345" s="40" t="s">
        <v>483</v>
      </c>
    </row>
    <row r="346" spans="1:18" s="10" customFormat="1" ht="47.25">
      <c r="A346" s="146">
        <v>8</v>
      </c>
      <c r="B346" s="17" t="s">
        <v>949</v>
      </c>
      <c r="C346" s="47" t="s">
        <v>205</v>
      </c>
      <c r="D346" s="15">
        <v>10</v>
      </c>
      <c r="E346" s="15"/>
      <c r="F346" s="15">
        <v>10</v>
      </c>
      <c r="G346" s="146" t="s">
        <v>350</v>
      </c>
      <c r="H346" s="146" t="s">
        <v>23</v>
      </c>
      <c r="I346" s="49"/>
      <c r="J346" s="146"/>
      <c r="K346" s="146"/>
      <c r="L346" s="146"/>
      <c r="M346" s="146"/>
      <c r="N346" s="19"/>
      <c r="O346" s="40"/>
    </row>
    <row r="347" spans="1:18" s="10" customFormat="1" ht="26.25" customHeight="1">
      <c r="A347" s="146"/>
      <c r="B347" s="95" t="s">
        <v>367</v>
      </c>
      <c r="C347" s="47"/>
      <c r="D347" s="15"/>
      <c r="E347" s="15"/>
      <c r="F347" s="15"/>
      <c r="G347" s="146"/>
      <c r="H347" s="146"/>
      <c r="I347" s="49"/>
      <c r="J347" s="146"/>
      <c r="K347" s="146"/>
      <c r="L347" s="146"/>
      <c r="M347" s="146"/>
      <c r="N347" s="19"/>
      <c r="O347" s="40"/>
    </row>
    <row r="348" spans="1:18" s="10" customFormat="1" ht="31.5">
      <c r="A348" s="146">
        <v>1</v>
      </c>
      <c r="B348" s="35" t="s">
        <v>950</v>
      </c>
      <c r="C348" s="200" t="s">
        <v>209</v>
      </c>
      <c r="D348" s="15">
        <v>5</v>
      </c>
      <c r="E348" s="15"/>
      <c r="F348" s="15">
        <v>5</v>
      </c>
      <c r="G348" s="146" t="s">
        <v>350</v>
      </c>
      <c r="H348" s="146" t="s">
        <v>23</v>
      </c>
      <c r="I348" s="49"/>
      <c r="J348" s="146"/>
      <c r="K348" s="146"/>
      <c r="L348" s="146"/>
      <c r="M348" s="146"/>
      <c r="N348" s="19"/>
      <c r="O348" s="40"/>
    </row>
    <row r="349" spans="1:18" s="10" customFormat="1" ht="47.25">
      <c r="A349" s="146">
        <v>2</v>
      </c>
      <c r="B349" s="17" t="s">
        <v>1457</v>
      </c>
      <c r="C349" s="200"/>
      <c r="D349" s="15">
        <v>1.4</v>
      </c>
      <c r="E349" s="15"/>
      <c r="F349" s="15">
        <v>1.4</v>
      </c>
      <c r="G349" s="146" t="s">
        <v>350</v>
      </c>
      <c r="H349" s="14" t="s">
        <v>1460</v>
      </c>
      <c r="I349" s="49"/>
      <c r="J349" s="146" t="s">
        <v>353</v>
      </c>
      <c r="K349" s="146"/>
      <c r="L349" s="146"/>
      <c r="M349" s="146"/>
      <c r="N349" s="19"/>
      <c r="O349" s="146" t="s">
        <v>1428</v>
      </c>
    </row>
    <row r="350" spans="1:18" s="10" customFormat="1" ht="47.25">
      <c r="A350" s="146">
        <v>3</v>
      </c>
      <c r="B350" s="17" t="s">
        <v>1458</v>
      </c>
      <c r="C350" s="200"/>
      <c r="D350" s="15">
        <v>0.8</v>
      </c>
      <c r="E350" s="15"/>
      <c r="F350" s="15">
        <v>0.8</v>
      </c>
      <c r="G350" s="146" t="s">
        <v>350</v>
      </c>
      <c r="H350" s="14" t="s">
        <v>1460</v>
      </c>
      <c r="I350" s="49"/>
      <c r="J350" s="146" t="s">
        <v>353</v>
      </c>
      <c r="K350" s="146"/>
      <c r="L350" s="146"/>
      <c r="M350" s="146"/>
      <c r="N350" s="19"/>
      <c r="O350" s="146" t="s">
        <v>1428</v>
      </c>
    </row>
    <row r="351" spans="1:18" s="10" customFormat="1" ht="58.5" customHeight="1">
      <c r="A351" s="146">
        <v>4</v>
      </c>
      <c r="B351" s="201" t="s">
        <v>1459</v>
      </c>
      <c r="C351" s="47"/>
      <c r="D351" s="15">
        <v>8.1</v>
      </c>
      <c r="E351" s="15"/>
      <c r="F351" s="15">
        <v>8.1</v>
      </c>
      <c r="G351" s="146" t="s">
        <v>22</v>
      </c>
      <c r="H351" s="14" t="s">
        <v>1460</v>
      </c>
      <c r="I351" s="49"/>
      <c r="J351" s="146" t="s">
        <v>353</v>
      </c>
      <c r="K351" s="146"/>
      <c r="L351" s="146"/>
      <c r="M351" s="146"/>
      <c r="N351" s="19"/>
      <c r="O351" s="146" t="s">
        <v>1461</v>
      </c>
    </row>
    <row r="352" spans="1:18" s="10" customFormat="1" ht="31.5">
      <c r="A352" s="146"/>
      <c r="B352" s="199" t="s">
        <v>951</v>
      </c>
      <c r="C352" s="47"/>
      <c r="D352" s="15"/>
      <c r="E352" s="15"/>
      <c r="F352" s="15"/>
      <c r="G352" s="146"/>
      <c r="H352" s="146"/>
      <c r="I352" s="49"/>
      <c r="J352" s="146"/>
      <c r="K352" s="146"/>
      <c r="L352" s="146"/>
      <c r="M352" s="146"/>
      <c r="N352" s="19"/>
      <c r="O352" s="40"/>
    </row>
    <row r="353" spans="1:18" s="10" customFormat="1" ht="31.5">
      <c r="A353" s="146">
        <v>1</v>
      </c>
      <c r="B353" s="176" t="s">
        <v>952</v>
      </c>
      <c r="C353" s="117" t="s">
        <v>953</v>
      </c>
      <c r="D353" s="23">
        <v>0.3</v>
      </c>
      <c r="E353" s="15"/>
      <c r="F353" s="15">
        <f>D353</f>
        <v>0.3</v>
      </c>
      <c r="G353" s="117" t="s">
        <v>382</v>
      </c>
      <c r="H353" s="146" t="s">
        <v>23</v>
      </c>
      <c r="I353" s="146"/>
      <c r="J353" s="146"/>
      <c r="K353" s="146"/>
      <c r="L353" s="146" t="s">
        <v>954</v>
      </c>
      <c r="M353" s="146" t="s">
        <v>955</v>
      </c>
      <c r="N353" s="146" t="s">
        <v>316</v>
      </c>
      <c r="O353" s="190" t="s">
        <v>386</v>
      </c>
    </row>
    <row r="354" spans="1:18" s="10" customFormat="1" ht="31.5">
      <c r="A354" s="146">
        <v>2</v>
      </c>
      <c r="B354" s="176" t="s">
        <v>956</v>
      </c>
      <c r="C354" s="117" t="s">
        <v>953</v>
      </c>
      <c r="D354" s="23">
        <v>2</v>
      </c>
      <c r="E354" s="15"/>
      <c r="F354" s="15">
        <v>2</v>
      </c>
      <c r="G354" s="146" t="s">
        <v>350</v>
      </c>
      <c r="H354" s="146" t="s">
        <v>23</v>
      </c>
      <c r="I354" s="49"/>
      <c r="J354" s="146"/>
      <c r="K354" s="146"/>
      <c r="L354" s="146"/>
      <c r="M354" s="146"/>
      <c r="N354" s="19"/>
      <c r="O354" s="40"/>
    </row>
    <row r="355" spans="1:18" s="10" customFormat="1" ht="31.5">
      <c r="A355" s="146"/>
      <c r="B355" s="199" t="s">
        <v>957</v>
      </c>
      <c r="C355" s="202"/>
      <c r="D355" s="23"/>
      <c r="E355" s="15"/>
      <c r="F355" s="15"/>
      <c r="G355" s="117"/>
      <c r="H355" s="146"/>
      <c r="I355" s="49"/>
      <c r="J355" s="146"/>
      <c r="K355" s="146"/>
      <c r="L355" s="146"/>
      <c r="M355" s="146"/>
      <c r="N355" s="19"/>
      <c r="O355" s="40"/>
    </row>
    <row r="356" spans="1:18" s="10" customFormat="1" ht="15.75">
      <c r="A356" s="146">
        <v>1</v>
      </c>
      <c r="B356" s="176" t="s">
        <v>958</v>
      </c>
      <c r="C356" s="117" t="s">
        <v>959</v>
      </c>
      <c r="D356" s="23">
        <v>1</v>
      </c>
      <c r="E356" s="15"/>
      <c r="F356" s="15">
        <f>D356</f>
        <v>1</v>
      </c>
      <c r="G356" s="117" t="s">
        <v>400</v>
      </c>
      <c r="H356" s="146" t="s">
        <v>23</v>
      </c>
      <c r="I356" s="49"/>
      <c r="J356" s="146"/>
      <c r="K356" s="146"/>
      <c r="L356" s="146"/>
      <c r="M356" s="146"/>
      <c r="N356" s="19"/>
      <c r="O356" s="40"/>
    </row>
    <row r="357" spans="1:18" s="10" customFormat="1" ht="31.5">
      <c r="A357" s="146"/>
      <c r="B357" s="191" t="s">
        <v>960</v>
      </c>
      <c r="C357" s="117"/>
      <c r="D357" s="23"/>
      <c r="E357" s="15"/>
      <c r="F357" s="15"/>
      <c r="G357" s="117"/>
      <c r="H357" s="146"/>
      <c r="I357" s="49"/>
      <c r="J357" s="146"/>
      <c r="K357" s="146"/>
      <c r="L357" s="146"/>
      <c r="M357" s="146"/>
      <c r="N357" s="19"/>
      <c r="O357" s="40"/>
    </row>
    <row r="358" spans="1:18" s="10" customFormat="1" ht="31.5">
      <c r="A358" s="146">
        <v>1</v>
      </c>
      <c r="B358" s="128" t="s">
        <v>961</v>
      </c>
      <c r="C358" s="102" t="s">
        <v>962</v>
      </c>
      <c r="D358" s="28">
        <v>0.13</v>
      </c>
      <c r="E358" s="28"/>
      <c r="F358" s="28">
        <v>0.13</v>
      </c>
      <c r="G358" s="50" t="s">
        <v>447</v>
      </c>
      <c r="H358" s="146" t="s">
        <v>23</v>
      </c>
      <c r="I358" s="146"/>
      <c r="J358" s="146"/>
      <c r="K358" s="146"/>
      <c r="L358" s="146" t="s">
        <v>963</v>
      </c>
      <c r="M358" s="146" t="s">
        <v>964</v>
      </c>
      <c r="N358" s="19" t="s">
        <v>408</v>
      </c>
      <c r="O358" s="146" t="s">
        <v>965</v>
      </c>
    </row>
    <row r="359" spans="1:18" s="10" customFormat="1" ht="31.5">
      <c r="A359" s="146">
        <v>2</v>
      </c>
      <c r="B359" s="128" t="s">
        <v>966</v>
      </c>
      <c r="C359" s="102" t="s">
        <v>962</v>
      </c>
      <c r="D359" s="28">
        <v>5</v>
      </c>
      <c r="E359" s="28"/>
      <c r="F359" s="28">
        <v>5</v>
      </c>
      <c r="G359" s="146" t="s">
        <v>350</v>
      </c>
      <c r="H359" s="146" t="s">
        <v>23</v>
      </c>
      <c r="I359" s="49"/>
      <c r="J359" s="146"/>
      <c r="K359" s="146"/>
      <c r="L359" s="146"/>
      <c r="M359" s="146"/>
      <c r="N359" s="19"/>
      <c r="O359" s="40"/>
    </row>
    <row r="360" spans="1:18" s="10" customFormat="1" ht="15.75">
      <c r="A360" s="146"/>
      <c r="B360" s="170" t="s">
        <v>968</v>
      </c>
      <c r="C360" s="117"/>
      <c r="D360" s="23"/>
      <c r="E360" s="15"/>
      <c r="F360" s="15"/>
      <c r="G360" s="117"/>
      <c r="H360" s="146"/>
      <c r="I360" s="49"/>
      <c r="J360" s="146"/>
      <c r="K360" s="146"/>
      <c r="L360" s="146"/>
      <c r="M360" s="146"/>
      <c r="N360" s="19"/>
      <c r="O360" s="40"/>
    </row>
    <row r="361" spans="1:18" s="10" customFormat="1" ht="41.25" customHeight="1">
      <c r="A361" s="146">
        <v>1</v>
      </c>
      <c r="B361" s="17" t="s">
        <v>969</v>
      </c>
      <c r="C361" s="146" t="s">
        <v>970</v>
      </c>
      <c r="D361" s="15">
        <v>1</v>
      </c>
      <c r="E361" s="15"/>
      <c r="F361" s="15">
        <f>D361</f>
        <v>1</v>
      </c>
      <c r="G361" s="50" t="s">
        <v>394</v>
      </c>
      <c r="H361" s="146" t="s">
        <v>23</v>
      </c>
      <c r="I361" s="146"/>
      <c r="J361" s="146"/>
      <c r="K361" s="146"/>
      <c r="L361" s="146" t="s">
        <v>971</v>
      </c>
      <c r="M361" s="146" t="s">
        <v>972</v>
      </c>
      <c r="N361" s="26" t="s">
        <v>973</v>
      </c>
      <c r="O361" s="146" t="s">
        <v>398</v>
      </c>
    </row>
    <row r="362" spans="1:18" s="10" customFormat="1" ht="64.5" customHeight="1">
      <c r="A362" s="146">
        <v>2</v>
      </c>
      <c r="B362" s="120" t="s">
        <v>974</v>
      </c>
      <c r="C362" s="146" t="s">
        <v>970</v>
      </c>
      <c r="D362" s="23">
        <v>48.3</v>
      </c>
      <c r="E362" s="23">
        <v>15.55</v>
      </c>
      <c r="F362" s="23">
        <f>D362-E362</f>
        <v>32.75</v>
      </c>
      <c r="G362" s="146" t="s">
        <v>348</v>
      </c>
      <c r="H362" s="146" t="s">
        <v>23</v>
      </c>
      <c r="I362" s="146" t="s">
        <v>51</v>
      </c>
      <c r="J362" s="146"/>
      <c r="K362" s="146"/>
      <c r="L362" s="146" t="s">
        <v>975</v>
      </c>
      <c r="M362" s="146" t="s">
        <v>976</v>
      </c>
      <c r="N362" s="146" t="s">
        <v>977</v>
      </c>
      <c r="O362" s="146" t="s">
        <v>398</v>
      </c>
    </row>
    <row r="363" spans="1:18" s="10" customFormat="1" ht="31.5">
      <c r="A363" s="146">
        <v>3</v>
      </c>
      <c r="B363" s="17" t="s">
        <v>978</v>
      </c>
      <c r="C363" s="146" t="s">
        <v>970</v>
      </c>
      <c r="D363" s="15">
        <v>3</v>
      </c>
      <c r="E363" s="14"/>
      <c r="F363" s="15">
        <f>D363</f>
        <v>3</v>
      </c>
      <c r="G363" s="146" t="s">
        <v>348</v>
      </c>
      <c r="H363" s="146" t="s">
        <v>23</v>
      </c>
      <c r="I363" s="146"/>
      <c r="J363" s="146"/>
      <c r="K363" s="146"/>
      <c r="L363" s="146" t="s">
        <v>979</v>
      </c>
      <c r="M363" s="146" t="s">
        <v>408</v>
      </c>
      <c r="N363" s="146" t="s">
        <v>408</v>
      </c>
      <c r="O363" s="146" t="s">
        <v>1462</v>
      </c>
    </row>
    <row r="364" spans="1:18" s="10" customFormat="1" ht="31.5">
      <c r="A364" s="146">
        <v>4</v>
      </c>
      <c r="B364" s="17" t="s">
        <v>980</v>
      </c>
      <c r="C364" s="146" t="s">
        <v>970</v>
      </c>
      <c r="D364" s="15">
        <v>5</v>
      </c>
      <c r="E364" s="14"/>
      <c r="F364" s="15">
        <v>5</v>
      </c>
      <c r="G364" s="146" t="s">
        <v>350</v>
      </c>
      <c r="H364" s="146" t="s">
        <v>23</v>
      </c>
      <c r="I364" s="146"/>
      <c r="J364" s="146"/>
      <c r="K364" s="146"/>
      <c r="L364" s="146"/>
      <c r="M364" s="146"/>
      <c r="N364" s="26"/>
      <c r="O364" s="146"/>
    </row>
    <row r="365" spans="1:18" s="10" customFormat="1" ht="31.5">
      <c r="A365" s="146"/>
      <c r="B365" s="170" t="s">
        <v>967</v>
      </c>
      <c r="C365" s="117"/>
      <c r="D365" s="23"/>
      <c r="E365" s="15"/>
      <c r="F365" s="15"/>
      <c r="G365" s="117"/>
      <c r="H365" s="146"/>
      <c r="I365" s="49"/>
      <c r="J365" s="146"/>
      <c r="K365" s="146"/>
      <c r="L365" s="146"/>
      <c r="M365" s="146"/>
      <c r="N365" s="19"/>
      <c r="O365" s="40"/>
    </row>
    <row r="366" spans="1:18" s="10" customFormat="1" ht="31.5">
      <c r="A366" s="146">
        <v>1</v>
      </c>
      <c r="B366" s="34" t="s">
        <v>211</v>
      </c>
      <c r="C366" s="50" t="s">
        <v>212</v>
      </c>
      <c r="D366" s="15">
        <v>0.05</v>
      </c>
      <c r="E366" s="15"/>
      <c r="F366" s="15">
        <v>0.05</v>
      </c>
      <c r="G366" s="146" t="s">
        <v>22</v>
      </c>
      <c r="H366" s="146" t="s">
        <v>23</v>
      </c>
      <c r="I366" s="146"/>
      <c r="J366" s="146"/>
      <c r="K366" s="146" t="s">
        <v>55</v>
      </c>
      <c r="L366" s="146" t="s">
        <v>213</v>
      </c>
      <c r="M366" s="146" t="s">
        <v>214</v>
      </c>
      <c r="N366" s="19" t="s">
        <v>32</v>
      </c>
      <c r="O366" s="40" t="s">
        <v>318</v>
      </c>
      <c r="R366" s="10" t="s">
        <v>27</v>
      </c>
    </row>
    <row r="367" spans="1:18" s="10" customFormat="1" ht="94.5">
      <c r="A367" s="146">
        <v>2</v>
      </c>
      <c r="B367" s="17" t="s">
        <v>215</v>
      </c>
      <c r="C367" s="50" t="s">
        <v>212</v>
      </c>
      <c r="D367" s="15">
        <v>1.3</v>
      </c>
      <c r="E367" s="15"/>
      <c r="F367" s="15">
        <f>D367</f>
        <v>1.3</v>
      </c>
      <c r="G367" s="146" t="s">
        <v>22</v>
      </c>
      <c r="H367" s="146" t="s">
        <v>23</v>
      </c>
      <c r="I367" s="146"/>
      <c r="J367" s="146"/>
      <c r="K367" s="146"/>
      <c r="L367" s="146" t="s">
        <v>216</v>
      </c>
      <c r="M367" s="146"/>
      <c r="N367" s="19"/>
      <c r="O367" s="146" t="s">
        <v>341</v>
      </c>
      <c r="R367" s="11" t="s">
        <v>33</v>
      </c>
    </row>
    <row r="368" spans="1:18" s="10" customFormat="1" ht="42" customHeight="1">
      <c r="A368" s="146">
        <v>3</v>
      </c>
      <c r="B368" s="192" t="s">
        <v>981</v>
      </c>
      <c r="C368" s="50" t="s">
        <v>212</v>
      </c>
      <c r="D368" s="112">
        <v>1.49</v>
      </c>
      <c r="E368" s="112"/>
      <c r="F368" s="112">
        <f>D368</f>
        <v>1.49</v>
      </c>
      <c r="G368" s="50" t="s">
        <v>471</v>
      </c>
      <c r="H368" s="146" t="s">
        <v>23</v>
      </c>
      <c r="I368" s="146"/>
      <c r="J368" s="146"/>
      <c r="K368" s="146"/>
      <c r="L368" s="146" t="s">
        <v>982</v>
      </c>
      <c r="M368" s="146" t="s">
        <v>983</v>
      </c>
      <c r="N368" s="19" t="s">
        <v>983</v>
      </c>
      <c r="O368" s="146" t="s">
        <v>386</v>
      </c>
      <c r="R368" s="11"/>
    </row>
    <row r="369" spans="1:18" s="10" customFormat="1" ht="63">
      <c r="A369" s="146">
        <v>4</v>
      </c>
      <c r="B369" s="17" t="s">
        <v>984</v>
      </c>
      <c r="C369" s="50" t="s">
        <v>212</v>
      </c>
      <c r="D369" s="15">
        <v>24.17</v>
      </c>
      <c r="E369" s="15">
        <v>3.5</v>
      </c>
      <c r="F369" s="15">
        <f>D369-E369</f>
        <v>20.67</v>
      </c>
      <c r="G369" s="146" t="s">
        <v>431</v>
      </c>
      <c r="H369" s="146" t="s">
        <v>23</v>
      </c>
      <c r="I369" s="146"/>
      <c r="J369" s="146"/>
      <c r="K369" s="146"/>
      <c r="L369" s="146" t="s">
        <v>985</v>
      </c>
      <c r="M369" s="146" t="s">
        <v>986</v>
      </c>
      <c r="N369" s="146" t="s">
        <v>986</v>
      </c>
      <c r="O369" s="146" t="s">
        <v>987</v>
      </c>
      <c r="R369" s="11"/>
    </row>
    <row r="370" spans="1:18" s="10" customFormat="1" ht="31.5">
      <c r="A370" s="146">
        <v>5</v>
      </c>
      <c r="B370" s="128" t="s">
        <v>988</v>
      </c>
      <c r="C370" s="50" t="s">
        <v>212</v>
      </c>
      <c r="D370" s="112">
        <v>30</v>
      </c>
      <c r="E370" s="112"/>
      <c r="F370" s="112">
        <f>D370</f>
        <v>30</v>
      </c>
      <c r="G370" s="50" t="s">
        <v>388</v>
      </c>
      <c r="H370" s="146" t="s">
        <v>23</v>
      </c>
      <c r="I370" s="146"/>
      <c r="J370" s="146"/>
      <c r="K370" s="146"/>
      <c r="L370" s="146" t="s">
        <v>989</v>
      </c>
      <c r="M370" s="146" t="s">
        <v>990</v>
      </c>
      <c r="N370" s="146" t="s">
        <v>990</v>
      </c>
      <c r="O370" s="146" t="s">
        <v>991</v>
      </c>
      <c r="R370" s="11"/>
    </row>
    <row r="371" spans="1:18" s="10" customFormat="1" ht="31.5">
      <c r="A371" s="146">
        <v>6</v>
      </c>
      <c r="B371" s="128" t="s">
        <v>992</v>
      </c>
      <c r="C371" s="50" t="s">
        <v>212</v>
      </c>
      <c r="D371" s="112">
        <v>20</v>
      </c>
      <c r="E371" s="112"/>
      <c r="F371" s="112">
        <f>D371</f>
        <v>20</v>
      </c>
      <c r="G371" s="50" t="s">
        <v>447</v>
      </c>
      <c r="H371" s="146" t="s">
        <v>23</v>
      </c>
      <c r="I371" s="146"/>
      <c r="J371" s="146"/>
      <c r="K371" s="146"/>
      <c r="L371" s="146" t="s">
        <v>993</v>
      </c>
      <c r="M371" s="146" t="s">
        <v>994</v>
      </c>
      <c r="N371" s="19" t="s">
        <v>994</v>
      </c>
      <c r="O371" s="146" t="s">
        <v>318</v>
      </c>
      <c r="R371" s="11"/>
    </row>
    <row r="372" spans="1:18" s="10" customFormat="1" ht="31.5">
      <c r="A372" s="146">
        <v>7</v>
      </c>
      <c r="B372" s="192" t="s">
        <v>995</v>
      </c>
      <c r="C372" s="50" t="s">
        <v>212</v>
      </c>
      <c r="D372" s="112">
        <v>7</v>
      </c>
      <c r="E372" s="112"/>
      <c r="F372" s="112">
        <f>D372</f>
        <v>7</v>
      </c>
      <c r="G372" s="50" t="s">
        <v>348</v>
      </c>
      <c r="H372" s="146" t="s">
        <v>23</v>
      </c>
      <c r="I372" s="146"/>
      <c r="J372" s="146"/>
      <c r="K372" s="146"/>
      <c r="L372" s="146" t="s">
        <v>996</v>
      </c>
      <c r="M372" s="146" t="s">
        <v>997</v>
      </c>
      <c r="N372" s="146" t="s">
        <v>408</v>
      </c>
      <c r="O372" s="146" t="s">
        <v>998</v>
      </c>
      <c r="R372" s="11"/>
    </row>
    <row r="373" spans="1:18" s="10" customFormat="1" ht="31.5">
      <c r="A373" s="146">
        <v>8</v>
      </c>
      <c r="B373" s="17" t="s">
        <v>999</v>
      </c>
      <c r="C373" s="50" t="s">
        <v>212</v>
      </c>
      <c r="D373" s="15">
        <v>22</v>
      </c>
      <c r="E373" s="15"/>
      <c r="F373" s="15">
        <v>22</v>
      </c>
      <c r="G373" s="50" t="s">
        <v>394</v>
      </c>
      <c r="H373" s="146" t="s">
        <v>23</v>
      </c>
      <c r="I373" s="146"/>
      <c r="J373" s="146"/>
      <c r="K373" s="146"/>
      <c r="L373" s="146" t="s">
        <v>1000</v>
      </c>
      <c r="M373" s="146" t="s">
        <v>214</v>
      </c>
      <c r="N373" s="19" t="s">
        <v>214</v>
      </c>
      <c r="O373" s="146" t="s">
        <v>398</v>
      </c>
      <c r="R373" s="11"/>
    </row>
    <row r="374" spans="1:18" s="10" customFormat="1" ht="47.25">
      <c r="A374" s="146">
        <v>9</v>
      </c>
      <c r="B374" s="17" t="s">
        <v>1001</v>
      </c>
      <c r="C374" s="50" t="s">
        <v>212</v>
      </c>
      <c r="D374" s="15">
        <v>5</v>
      </c>
      <c r="E374" s="15"/>
      <c r="F374" s="15">
        <v>5</v>
      </c>
      <c r="G374" s="146" t="s">
        <v>400</v>
      </c>
      <c r="H374" s="146" t="s">
        <v>23</v>
      </c>
      <c r="I374" s="146"/>
      <c r="J374" s="146"/>
      <c r="K374" s="146"/>
      <c r="L374" s="146" t="s">
        <v>1002</v>
      </c>
      <c r="M374" s="146" t="s">
        <v>1003</v>
      </c>
      <c r="N374" s="19" t="s">
        <v>1003</v>
      </c>
      <c r="O374" s="146" t="s">
        <v>483</v>
      </c>
      <c r="R374" s="11"/>
    </row>
    <row r="375" spans="1:18" s="10" customFormat="1" ht="15.75">
      <c r="A375" s="146"/>
      <c r="B375" s="95" t="s">
        <v>1004</v>
      </c>
      <c r="C375" s="50"/>
      <c r="D375" s="15"/>
      <c r="E375" s="15"/>
      <c r="F375" s="15"/>
      <c r="G375" s="146"/>
      <c r="H375" s="146"/>
      <c r="I375" s="146"/>
      <c r="J375" s="146"/>
      <c r="K375" s="146"/>
      <c r="L375" s="146"/>
      <c r="M375" s="146"/>
      <c r="N375" s="19"/>
      <c r="O375" s="146"/>
      <c r="R375" s="11"/>
    </row>
    <row r="376" spans="1:18" s="10" customFormat="1" ht="31.5">
      <c r="A376" s="146">
        <v>1</v>
      </c>
      <c r="B376" s="17" t="s">
        <v>217</v>
      </c>
      <c r="C376" s="146" t="s">
        <v>218</v>
      </c>
      <c r="D376" s="15">
        <v>1.2</v>
      </c>
      <c r="E376" s="38"/>
      <c r="F376" s="15">
        <f>D376</f>
        <v>1.2</v>
      </c>
      <c r="G376" s="146" t="s">
        <v>22</v>
      </c>
      <c r="H376" s="146" t="s">
        <v>23</v>
      </c>
      <c r="I376" s="146"/>
      <c r="J376" s="146"/>
      <c r="K376" s="146"/>
      <c r="L376" s="146" t="s">
        <v>219</v>
      </c>
      <c r="M376" s="146"/>
      <c r="N376" s="19"/>
      <c r="O376" s="40" t="s">
        <v>318</v>
      </c>
      <c r="Q376" s="10" t="s">
        <v>220</v>
      </c>
      <c r="R376" s="11" t="s">
        <v>67</v>
      </c>
    </row>
    <row r="377" spans="1:18" s="10" customFormat="1" ht="47.25">
      <c r="A377" s="146">
        <v>2</v>
      </c>
      <c r="B377" s="120" t="s">
        <v>1005</v>
      </c>
      <c r="C377" s="146" t="s">
        <v>218</v>
      </c>
      <c r="D377" s="23">
        <v>1</v>
      </c>
      <c r="E377" s="23">
        <v>0.41</v>
      </c>
      <c r="F377" s="23">
        <v>0.59</v>
      </c>
      <c r="G377" s="146" t="s">
        <v>471</v>
      </c>
      <c r="H377" s="146" t="s">
        <v>86</v>
      </c>
      <c r="I377" s="172"/>
      <c r="J377" s="146" t="s">
        <v>0</v>
      </c>
      <c r="K377" s="146"/>
      <c r="L377" s="146" t="s">
        <v>1006</v>
      </c>
      <c r="M377" s="146" t="s">
        <v>1007</v>
      </c>
      <c r="N377" s="19" t="s">
        <v>1008</v>
      </c>
      <c r="O377" s="146" t="s">
        <v>1624</v>
      </c>
      <c r="R377" s="11"/>
    </row>
    <row r="378" spans="1:18" s="10" customFormat="1" ht="47.25">
      <c r="A378" s="146">
        <v>3</v>
      </c>
      <c r="B378" s="129" t="s">
        <v>1009</v>
      </c>
      <c r="C378" s="146" t="s">
        <v>218</v>
      </c>
      <c r="D378" s="122">
        <v>1.32</v>
      </c>
      <c r="E378" s="122"/>
      <c r="F378" s="122">
        <f>D378</f>
        <v>1.32</v>
      </c>
      <c r="G378" s="50" t="s">
        <v>388</v>
      </c>
      <c r="H378" s="146" t="s">
        <v>86</v>
      </c>
      <c r="I378" s="49"/>
      <c r="J378" s="146" t="s">
        <v>0</v>
      </c>
      <c r="K378" s="146"/>
      <c r="L378" s="146" t="s">
        <v>1010</v>
      </c>
      <c r="M378" s="146" t="s">
        <v>522</v>
      </c>
      <c r="N378" s="146" t="s">
        <v>876</v>
      </c>
      <c r="O378" s="146" t="s">
        <v>386</v>
      </c>
      <c r="R378" s="11"/>
    </row>
    <row r="379" spans="1:18" s="10" customFormat="1" ht="47.25">
      <c r="A379" s="146">
        <v>4</v>
      </c>
      <c r="B379" s="120" t="s">
        <v>1011</v>
      </c>
      <c r="C379" s="146" t="s">
        <v>218</v>
      </c>
      <c r="D379" s="23">
        <v>1</v>
      </c>
      <c r="E379" s="23"/>
      <c r="F379" s="23">
        <v>1</v>
      </c>
      <c r="G379" s="102" t="s">
        <v>382</v>
      </c>
      <c r="H379" s="146" t="s">
        <v>23</v>
      </c>
      <c r="I379" s="146" t="s">
        <v>51</v>
      </c>
      <c r="J379" s="146"/>
      <c r="K379" s="146"/>
      <c r="L379" s="146" t="s">
        <v>1012</v>
      </c>
      <c r="M379" s="146" t="s">
        <v>1013</v>
      </c>
      <c r="N379" s="146" t="s">
        <v>316</v>
      </c>
      <c r="O379" s="190" t="s">
        <v>386</v>
      </c>
      <c r="R379" s="11"/>
    </row>
    <row r="380" spans="1:18" s="10" customFormat="1" ht="47.25">
      <c r="A380" s="146">
        <v>5</v>
      </c>
      <c r="B380" s="192" t="s">
        <v>1014</v>
      </c>
      <c r="C380" s="146" t="s">
        <v>218</v>
      </c>
      <c r="D380" s="112">
        <v>0.63</v>
      </c>
      <c r="E380" s="112"/>
      <c r="F380" s="112">
        <v>0.63</v>
      </c>
      <c r="G380" s="50" t="s">
        <v>447</v>
      </c>
      <c r="H380" s="146" t="s">
        <v>86</v>
      </c>
      <c r="I380" s="49"/>
      <c r="J380" s="146" t="s">
        <v>0</v>
      </c>
      <c r="K380" s="146"/>
      <c r="L380" s="146" t="s">
        <v>1015</v>
      </c>
      <c r="M380" s="146" t="s">
        <v>522</v>
      </c>
      <c r="N380" s="19" t="s">
        <v>418</v>
      </c>
      <c r="O380" s="146" t="s">
        <v>318</v>
      </c>
      <c r="R380" s="11"/>
    </row>
    <row r="381" spans="1:18" s="10" customFormat="1" ht="47.25">
      <c r="A381" s="146">
        <v>6</v>
      </c>
      <c r="B381" s="17" t="s">
        <v>1016</v>
      </c>
      <c r="C381" s="146" t="s">
        <v>218</v>
      </c>
      <c r="D381" s="15">
        <v>1.46</v>
      </c>
      <c r="E381" s="15">
        <v>0.27</v>
      </c>
      <c r="F381" s="15">
        <f>D381-E381</f>
        <v>1.19</v>
      </c>
      <c r="G381" s="50" t="s">
        <v>394</v>
      </c>
      <c r="H381" s="146" t="s">
        <v>86</v>
      </c>
      <c r="I381" s="49"/>
      <c r="J381" s="146" t="s">
        <v>0</v>
      </c>
      <c r="K381" s="146"/>
      <c r="L381" s="146" t="s">
        <v>1017</v>
      </c>
      <c r="M381" s="146" t="s">
        <v>1008</v>
      </c>
      <c r="N381" s="19" t="s">
        <v>443</v>
      </c>
      <c r="O381" s="146" t="s">
        <v>1018</v>
      </c>
      <c r="R381" s="11"/>
    </row>
    <row r="382" spans="1:18" s="10" customFormat="1" ht="31.5">
      <c r="A382" s="146">
        <v>7</v>
      </c>
      <c r="B382" s="17" t="s">
        <v>1019</v>
      </c>
      <c r="C382" s="146" t="s">
        <v>218</v>
      </c>
      <c r="D382" s="15">
        <v>5</v>
      </c>
      <c r="E382" s="15"/>
      <c r="F382" s="15">
        <v>5</v>
      </c>
      <c r="G382" s="146" t="s">
        <v>350</v>
      </c>
      <c r="H382" s="146" t="s">
        <v>23</v>
      </c>
      <c r="I382" s="146"/>
      <c r="J382" s="146"/>
      <c r="K382" s="146"/>
      <c r="L382" s="146"/>
      <c r="M382" s="146"/>
      <c r="N382" s="19"/>
      <c r="O382" s="190"/>
      <c r="R382" s="11"/>
    </row>
    <row r="383" spans="1:18" s="10" customFormat="1" ht="15.75">
      <c r="A383" s="146"/>
      <c r="B383" s="95" t="s">
        <v>1020</v>
      </c>
      <c r="C383" s="146"/>
      <c r="D383" s="23"/>
      <c r="E383" s="23"/>
      <c r="F383" s="23"/>
      <c r="G383" s="102"/>
      <c r="H383" s="146"/>
      <c r="I383" s="146"/>
      <c r="J383" s="146"/>
      <c r="K383" s="146"/>
      <c r="L383" s="146"/>
      <c r="M383" s="146"/>
      <c r="N383" s="19"/>
      <c r="O383" s="190"/>
      <c r="R383" s="11"/>
    </row>
    <row r="384" spans="1:18" s="52" customFormat="1" ht="38.25" customHeight="1">
      <c r="A384" s="146">
        <v>1</v>
      </c>
      <c r="B384" s="17" t="s">
        <v>221</v>
      </c>
      <c r="C384" s="51" t="s">
        <v>222</v>
      </c>
      <c r="D384" s="15">
        <v>0.1</v>
      </c>
      <c r="E384" s="96"/>
      <c r="F384" s="15">
        <v>0.1</v>
      </c>
      <c r="G384" s="146" t="s">
        <v>22</v>
      </c>
      <c r="H384" s="146" t="s">
        <v>23</v>
      </c>
      <c r="I384" s="146"/>
      <c r="J384" s="146"/>
      <c r="K384" s="146"/>
      <c r="L384" s="146" t="s">
        <v>223</v>
      </c>
      <c r="M384" s="146" t="s">
        <v>224</v>
      </c>
      <c r="N384" s="19" t="s">
        <v>32</v>
      </c>
      <c r="O384" s="146" t="s">
        <v>325</v>
      </c>
      <c r="R384" s="52" t="s">
        <v>27</v>
      </c>
    </row>
    <row r="385" spans="1:18" s="52" customFormat="1" ht="31.5">
      <c r="A385" s="146">
        <v>2</v>
      </c>
      <c r="B385" s="17" t="s">
        <v>225</v>
      </c>
      <c r="C385" s="51" t="s">
        <v>222</v>
      </c>
      <c r="D385" s="15">
        <v>0.12</v>
      </c>
      <c r="E385" s="96"/>
      <c r="F385" s="15">
        <v>0.12</v>
      </c>
      <c r="G385" s="146" t="s">
        <v>22</v>
      </c>
      <c r="H385" s="146" t="s">
        <v>23</v>
      </c>
      <c r="I385" s="146"/>
      <c r="J385" s="146"/>
      <c r="K385" s="146"/>
      <c r="L385" s="146" t="s">
        <v>226</v>
      </c>
      <c r="M385" s="146" t="s">
        <v>227</v>
      </c>
      <c r="N385" s="19" t="s">
        <v>32</v>
      </c>
      <c r="O385" s="40" t="s">
        <v>318</v>
      </c>
      <c r="R385" s="52" t="s">
        <v>27</v>
      </c>
    </row>
    <row r="386" spans="1:18" s="52" customFormat="1" ht="47.25">
      <c r="A386" s="146">
        <v>3</v>
      </c>
      <c r="B386" s="17" t="s">
        <v>228</v>
      </c>
      <c r="C386" s="51" t="s">
        <v>222</v>
      </c>
      <c r="D386" s="15">
        <v>0.06</v>
      </c>
      <c r="E386" s="15"/>
      <c r="F386" s="15">
        <f t="shared" ref="F386:F392" si="12">D386</f>
        <v>0.06</v>
      </c>
      <c r="G386" s="146" t="s">
        <v>22</v>
      </c>
      <c r="H386" s="14" t="s">
        <v>229</v>
      </c>
      <c r="I386" s="14"/>
      <c r="J386" s="14"/>
      <c r="K386" s="14"/>
      <c r="L386" s="146" t="s">
        <v>230</v>
      </c>
      <c r="M386" s="146"/>
      <c r="N386" s="19"/>
      <c r="O386" s="146" t="s">
        <v>327</v>
      </c>
      <c r="Q386" s="10" t="s">
        <v>220</v>
      </c>
      <c r="R386" s="11" t="s">
        <v>33</v>
      </c>
    </row>
    <row r="387" spans="1:18" s="52" customFormat="1" ht="31.5">
      <c r="A387" s="146">
        <v>4</v>
      </c>
      <c r="B387" s="17" t="s">
        <v>231</v>
      </c>
      <c r="C387" s="51" t="s">
        <v>222</v>
      </c>
      <c r="D387" s="15">
        <v>0.12</v>
      </c>
      <c r="E387" s="15"/>
      <c r="F387" s="15">
        <f t="shared" si="12"/>
        <v>0.12</v>
      </c>
      <c r="G387" s="146" t="s">
        <v>22</v>
      </c>
      <c r="H387" s="14" t="s">
        <v>229</v>
      </c>
      <c r="I387" s="14"/>
      <c r="J387" s="14"/>
      <c r="K387" s="14"/>
      <c r="L387" s="146" t="s">
        <v>232</v>
      </c>
      <c r="M387" s="146" t="s">
        <v>227</v>
      </c>
      <c r="N387" s="19" t="s">
        <v>32</v>
      </c>
      <c r="O387" s="40" t="s">
        <v>318</v>
      </c>
      <c r="R387" s="11" t="s">
        <v>33</v>
      </c>
    </row>
    <row r="388" spans="1:18" s="52" customFormat="1" ht="31.5">
      <c r="A388" s="146">
        <v>5</v>
      </c>
      <c r="B388" s="17" t="s">
        <v>1647</v>
      </c>
      <c r="C388" s="51" t="s">
        <v>222</v>
      </c>
      <c r="D388" s="15">
        <v>0.1</v>
      </c>
      <c r="E388" s="15"/>
      <c r="F388" s="15">
        <v>0.1</v>
      </c>
      <c r="G388" s="146" t="s">
        <v>22</v>
      </c>
      <c r="H388" s="14" t="s">
        <v>1648</v>
      </c>
      <c r="I388" s="14"/>
      <c r="J388" s="14"/>
      <c r="K388" s="14"/>
      <c r="L388" s="146"/>
      <c r="M388" s="146"/>
      <c r="N388" s="19"/>
      <c r="O388" s="40" t="s">
        <v>318</v>
      </c>
      <c r="R388" s="11"/>
    </row>
    <row r="389" spans="1:18" s="52" customFormat="1" ht="31.5">
      <c r="A389" s="146">
        <v>6</v>
      </c>
      <c r="B389" s="17" t="s">
        <v>1022</v>
      </c>
      <c r="C389" s="51" t="s">
        <v>222</v>
      </c>
      <c r="D389" s="15">
        <v>0.1</v>
      </c>
      <c r="E389" s="15"/>
      <c r="F389" s="15">
        <f t="shared" si="12"/>
        <v>0.1</v>
      </c>
      <c r="G389" s="146" t="s">
        <v>431</v>
      </c>
      <c r="H389" s="146" t="s">
        <v>23</v>
      </c>
      <c r="I389" s="146"/>
      <c r="J389" s="146"/>
      <c r="K389" s="146"/>
      <c r="L389" s="146" t="s">
        <v>1023</v>
      </c>
      <c r="M389" s="146" t="s">
        <v>1024</v>
      </c>
      <c r="N389" s="146" t="s">
        <v>316</v>
      </c>
      <c r="O389" s="40" t="s">
        <v>386</v>
      </c>
      <c r="R389" s="11"/>
    </row>
    <row r="390" spans="1:18" s="52" customFormat="1" ht="31.5">
      <c r="A390" s="146">
        <v>7</v>
      </c>
      <c r="B390" s="17" t="s">
        <v>1025</v>
      </c>
      <c r="C390" s="51" t="s">
        <v>222</v>
      </c>
      <c r="D390" s="15">
        <v>0.05</v>
      </c>
      <c r="E390" s="15"/>
      <c r="F390" s="15">
        <f t="shared" si="12"/>
        <v>0.05</v>
      </c>
      <c r="G390" s="146" t="s">
        <v>431</v>
      </c>
      <c r="H390" s="146" t="s">
        <v>23</v>
      </c>
      <c r="I390" s="146"/>
      <c r="J390" s="146"/>
      <c r="K390" s="146"/>
      <c r="L390" s="146" t="s">
        <v>1026</v>
      </c>
      <c r="M390" s="146"/>
      <c r="N390" s="146"/>
      <c r="O390" s="40" t="s">
        <v>386</v>
      </c>
      <c r="R390" s="11"/>
    </row>
    <row r="391" spans="1:18" s="52" customFormat="1" ht="31.5">
      <c r="A391" s="146">
        <v>8</v>
      </c>
      <c r="B391" s="17" t="s">
        <v>1027</v>
      </c>
      <c r="C391" s="51" t="s">
        <v>222</v>
      </c>
      <c r="D391" s="15">
        <v>0.1</v>
      </c>
      <c r="E391" s="15"/>
      <c r="F391" s="15">
        <f t="shared" si="12"/>
        <v>0.1</v>
      </c>
      <c r="G391" s="146" t="s">
        <v>431</v>
      </c>
      <c r="H391" s="146" t="s">
        <v>23</v>
      </c>
      <c r="I391" s="146"/>
      <c r="J391" s="146"/>
      <c r="K391" s="146"/>
      <c r="L391" s="146" t="s">
        <v>1028</v>
      </c>
      <c r="M391" s="146" t="s">
        <v>1024</v>
      </c>
      <c r="N391" s="146" t="s">
        <v>1024</v>
      </c>
      <c r="O391" s="146" t="s">
        <v>386</v>
      </c>
      <c r="R391" s="11"/>
    </row>
    <row r="392" spans="1:18" s="52" customFormat="1" ht="47.25">
      <c r="A392" s="146">
        <v>9</v>
      </c>
      <c r="B392" s="17" t="s">
        <v>1029</v>
      </c>
      <c r="C392" s="51" t="s">
        <v>222</v>
      </c>
      <c r="D392" s="15">
        <v>0.22</v>
      </c>
      <c r="E392" s="15"/>
      <c r="F392" s="15">
        <f t="shared" si="12"/>
        <v>0.22</v>
      </c>
      <c r="G392" s="146" t="s">
        <v>431</v>
      </c>
      <c r="H392" s="146" t="s">
        <v>23</v>
      </c>
      <c r="I392" s="146"/>
      <c r="J392" s="146"/>
      <c r="K392" s="146"/>
      <c r="L392" s="146" t="s">
        <v>1030</v>
      </c>
      <c r="M392" s="146" t="s">
        <v>1031</v>
      </c>
      <c r="N392" s="146" t="s">
        <v>1032</v>
      </c>
      <c r="O392" s="146" t="s">
        <v>386</v>
      </c>
      <c r="R392" s="11"/>
    </row>
    <row r="393" spans="1:18" s="52" customFormat="1" ht="31.5">
      <c r="A393" s="146">
        <v>10</v>
      </c>
      <c r="B393" s="17" t="s">
        <v>1033</v>
      </c>
      <c r="C393" s="51" t="s">
        <v>222</v>
      </c>
      <c r="D393" s="15">
        <v>0.1</v>
      </c>
      <c r="E393" s="121"/>
      <c r="F393" s="15">
        <v>0.1</v>
      </c>
      <c r="G393" s="50" t="s">
        <v>388</v>
      </c>
      <c r="H393" s="14">
        <v>2025</v>
      </c>
      <c r="I393" s="14"/>
      <c r="J393" s="14"/>
      <c r="K393" s="14"/>
      <c r="L393" s="146" t="s">
        <v>1034</v>
      </c>
      <c r="M393" s="146" t="s">
        <v>1035</v>
      </c>
      <c r="N393" s="146" t="s">
        <v>316</v>
      </c>
      <c r="O393" s="146" t="s">
        <v>386</v>
      </c>
      <c r="R393" s="11"/>
    </row>
    <row r="394" spans="1:18" s="52" customFormat="1" ht="31.5">
      <c r="A394" s="146">
        <v>11</v>
      </c>
      <c r="B394" s="17" t="s">
        <v>1036</v>
      </c>
      <c r="C394" s="51" t="s">
        <v>222</v>
      </c>
      <c r="D394" s="15">
        <v>0.1</v>
      </c>
      <c r="E394" s="121"/>
      <c r="F394" s="15">
        <v>0.1</v>
      </c>
      <c r="G394" s="50" t="s">
        <v>388</v>
      </c>
      <c r="H394" s="14">
        <v>2025</v>
      </c>
      <c r="I394" s="14"/>
      <c r="J394" s="14"/>
      <c r="K394" s="14"/>
      <c r="L394" s="146" t="s">
        <v>1037</v>
      </c>
      <c r="M394" s="146" t="s">
        <v>1038</v>
      </c>
      <c r="N394" s="146" t="s">
        <v>316</v>
      </c>
      <c r="O394" s="146" t="s">
        <v>386</v>
      </c>
      <c r="R394" s="11"/>
    </row>
    <row r="395" spans="1:18" s="52" customFormat="1" ht="31.5">
      <c r="A395" s="146">
        <v>12</v>
      </c>
      <c r="B395" s="17" t="s">
        <v>1039</v>
      </c>
      <c r="C395" s="51" t="s">
        <v>222</v>
      </c>
      <c r="D395" s="15">
        <v>0.1</v>
      </c>
      <c r="E395" s="121"/>
      <c r="F395" s="15">
        <v>0.1</v>
      </c>
      <c r="G395" s="50" t="s">
        <v>388</v>
      </c>
      <c r="H395" s="14">
        <v>2025</v>
      </c>
      <c r="I395" s="14"/>
      <c r="J395" s="14"/>
      <c r="K395" s="14"/>
      <c r="L395" s="146" t="s">
        <v>1040</v>
      </c>
      <c r="M395" s="146" t="s">
        <v>1035</v>
      </c>
      <c r="N395" s="146" t="s">
        <v>316</v>
      </c>
      <c r="O395" s="146" t="s">
        <v>386</v>
      </c>
      <c r="R395" s="11"/>
    </row>
    <row r="396" spans="1:18" s="52" customFormat="1" ht="47.25">
      <c r="A396" s="146">
        <v>13</v>
      </c>
      <c r="B396" s="203" t="s">
        <v>1041</v>
      </c>
      <c r="C396" s="51" t="s">
        <v>222</v>
      </c>
      <c r="D396" s="112">
        <v>0.3</v>
      </c>
      <c r="E396" s="23"/>
      <c r="F396" s="112">
        <v>0.3</v>
      </c>
      <c r="G396" s="146" t="s">
        <v>382</v>
      </c>
      <c r="H396" s="146" t="s">
        <v>23</v>
      </c>
      <c r="I396" s="146"/>
      <c r="J396" s="146"/>
      <c r="K396" s="146"/>
      <c r="L396" s="146" t="s">
        <v>1042</v>
      </c>
      <c r="M396" s="146" t="s">
        <v>1043</v>
      </c>
      <c r="N396" s="146" t="s">
        <v>385</v>
      </c>
      <c r="O396" s="190" t="s">
        <v>1044</v>
      </c>
      <c r="R396" s="11"/>
    </row>
    <row r="397" spans="1:18" s="52" customFormat="1" ht="31.5">
      <c r="A397" s="146">
        <v>14</v>
      </c>
      <c r="B397" s="203" t="s">
        <v>1045</v>
      </c>
      <c r="C397" s="51" t="s">
        <v>222</v>
      </c>
      <c r="D397" s="204">
        <v>0.2</v>
      </c>
      <c r="E397" s="23"/>
      <c r="F397" s="204">
        <v>0.2</v>
      </c>
      <c r="G397" s="146" t="s">
        <v>382</v>
      </c>
      <c r="H397" s="146" t="s">
        <v>23</v>
      </c>
      <c r="I397" s="146"/>
      <c r="J397" s="146"/>
      <c r="K397" s="146"/>
      <c r="L397" s="146" t="s">
        <v>1046</v>
      </c>
      <c r="M397" s="146" t="s">
        <v>1047</v>
      </c>
      <c r="N397" s="146" t="s">
        <v>316</v>
      </c>
      <c r="O397" s="190" t="s">
        <v>386</v>
      </c>
      <c r="R397" s="11"/>
    </row>
    <row r="398" spans="1:18" s="52" customFormat="1" ht="31.5">
      <c r="A398" s="146">
        <v>15</v>
      </c>
      <c r="B398" s="203" t="s">
        <v>1048</v>
      </c>
      <c r="C398" s="51" t="s">
        <v>222</v>
      </c>
      <c r="D398" s="23">
        <v>0.2</v>
      </c>
      <c r="E398" s="23"/>
      <c r="F398" s="23">
        <f>D398</f>
        <v>0.2</v>
      </c>
      <c r="G398" s="146" t="s">
        <v>382</v>
      </c>
      <c r="H398" s="146" t="s">
        <v>23</v>
      </c>
      <c r="I398" s="146"/>
      <c r="J398" s="146"/>
      <c r="K398" s="146"/>
      <c r="L398" s="146" t="s">
        <v>1049</v>
      </c>
      <c r="M398" s="146" t="s">
        <v>1050</v>
      </c>
      <c r="N398" s="146" t="s">
        <v>316</v>
      </c>
      <c r="O398" s="190" t="s">
        <v>386</v>
      </c>
      <c r="R398" s="11"/>
    </row>
    <row r="399" spans="1:18" s="52" customFormat="1" ht="31.5">
      <c r="A399" s="146">
        <v>16</v>
      </c>
      <c r="B399" s="203" t="s">
        <v>1051</v>
      </c>
      <c r="C399" s="51" t="s">
        <v>222</v>
      </c>
      <c r="D399" s="23">
        <v>0.15</v>
      </c>
      <c r="E399" s="23"/>
      <c r="F399" s="23">
        <v>0.15</v>
      </c>
      <c r="G399" s="146" t="s">
        <v>382</v>
      </c>
      <c r="H399" s="146" t="s">
        <v>23</v>
      </c>
      <c r="I399" s="146"/>
      <c r="J399" s="146"/>
      <c r="K399" s="146"/>
      <c r="L399" s="146" t="s">
        <v>1052</v>
      </c>
      <c r="M399" s="146" t="s">
        <v>1050</v>
      </c>
      <c r="N399" s="146" t="s">
        <v>1053</v>
      </c>
      <c r="O399" s="190" t="s">
        <v>1054</v>
      </c>
      <c r="R399" s="11"/>
    </row>
    <row r="400" spans="1:18" s="52" customFormat="1" ht="31.5">
      <c r="A400" s="146">
        <v>17</v>
      </c>
      <c r="B400" s="203" t="s">
        <v>1055</v>
      </c>
      <c r="C400" s="51" t="s">
        <v>222</v>
      </c>
      <c r="D400" s="23">
        <v>0.2</v>
      </c>
      <c r="E400" s="23"/>
      <c r="F400" s="23">
        <v>0.2</v>
      </c>
      <c r="G400" s="146" t="s">
        <v>382</v>
      </c>
      <c r="H400" s="146" t="s">
        <v>23</v>
      </c>
      <c r="I400" s="146"/>
      <c r="J400" s="146"/>
      <c r="K400" s="146"/>
      <c r="L400" s="146" t="s">
        <v>1056</v>
      </c>
      <c r="M400" s="146" t="s">
        <v>1050</v>
      </c>
      <c r="N400" s="146" t="s">
        <v>316</v>
      </c>
      <c r="O400" s="190" t="s">
        <v>386</v>
      </c>
      <c r="R400" s="11"/>
    </row>
    <row r="401" spans="1:18" s="52" customFormat="1" ht="31.5">
      <c r="A401" s="146">
        <v>18</v>
      </c>
      <c r="B401" s="203" t="s">
        <v>1057</v>
      </c>
      <c r="C401" s="51" t="s">
        <v>222</v>
      </c>
      <c r="D401" s="23">
        <v>0.2</v>
      </c>
      <c r="E401" s="23"/>
      <c r="F401" s="23">
        <v>0.2</v>
      </c>
      <c r="G401" s="146" t="s">
        <v>382</v>
      </c>
      <c r="H401" s="146" t="s">
        <v>23</v>
      </c>
      <c r="I401" s="146"/>
      <c r="J401" s="146"/>
      <c r="K401" s="146"/>
      <c r="L401" s="146" t="s">
        <v>1058</v>
      </c>
      <c r="M401" s="146" t="s">
        <v>1050</v>
      </c>
      <c r="N401" s="146" t="s">
        <v>316</v>
      </c>
      <c r="O401" s="190" t="s">
        <v>386</v>
      </c>
      <c r="R401" s="11"/>
    </row>
    <row r="402" spans="1:18" s="52" customFormat="1" ht="31.5">
      <c r="A402" s="146">
        <v>19</v>
      </c>
      <c r="B402" s="203" t="s">
        <v>1059</v>
      </c>
      <c r="C402" s="51" t="s">
        <v>222</v>
      </c>
      <c r="D402" s="23">
        <v>0.1</v>
      </c>
      <c r="E402" s="23"/>
      <c r="F402" s="23">
        <v>0.1</v>
      </c>
      <c r="G402" s="146" t="s">
        <v>382</v>
      </c>
      <c r="H402" s="146" t="s">
        <v>23</v>
      </c>
      <c r="I402" s="146"/>
      <c r="J402" s="146"/>
      <c r="K402" s="146"/>
      <c r="L402" s="146" t="s">
        <v>1060</v>
      </c>
      <c r="M402" s="146" t="s">
        <v>316</v>
      </c>
      <c r="N402" s="146" t="s">
        <v>316</v>
      </c>
      <c r="O402" s="190" t="s">
        <v>386</v>
      </c>
      <c r="R402" s="11"/>
    </row>
    <row r="403" spans="1:18" s="52" customFormat="1" ht="31.5">
      <c r="A403" s="146">
        <v>20</v>
      </c>
      <c r="B403" s="203" t="s">
        <v>1061</v>
      </c>
      <c r="C403" s="51" t="s">
        <v>222</v>
      </c>
      <c r="D403" s="23">
        <v>0.05</v>
      </c>
      <c r="E403" s="23"/>
      <c r="F403" s="23">
        <v>0.05</v>
      </c>
      <c r="G403" s="146" t="s">
        <v>382</v>
      </c>
      <c r="H403" s="146" t="s">
        <v>23</v>
      </c>
      <c r="I403" s="146"/>
      <c r="J403" s="146"/>
      <c r="K403" s="146"/>
      <c r="L403" s="146" t="s">
        <v>1062</v>
      </c>
      <c r="M403" s="146" t="s">
        <v>1050</v>
      </c>
      <c r="N403" s="146" t="s">
        <v>316</v>
      </c>
      <c r="O403" s="190" t="s">
        <v>386</v>
      </c>
      <c r="R403" s="11"/>
    </row>
    <row r="404" spans="1:18" s="52" customFormat="1" ht="31.5">
      <c r="A404" s="146">
        <v>21</v>
      </c>
      <c r="B404" s="203" t="s">
        <v>1063</v>
      </c>
      <c r="C404" s="51" t="s">
        <v>222</v>
      </c>
      <c r="D404" s="23">
        <v>0.2</v>
      </c>
      <c r="E404" s="23"/>
      <c r="F404" s="23">
        <v>0.2</v>
      </c>
      <c r="G404" s="146" t="s">
        <v>382</v>
      </c>
      <c r="H404" s="146" t="s">
        <v>23</v>
      </c>
      <c r="I404" s="146"/>
      <c r="J404" s="146"/>
      <c r="K404" s="146"/>
      <c r="L404" s="146" t="s">
        <v>1064</v>
      </c>
      <c r="M404" s="146" t="s">
        <v>1050</v>
      </c>
      <c r="N404" s="146" t="s">
        <v>316</v>
      </c>
      <c r="O404" s="190" t="s">
        <v>386</v>
      </c>
      <c r="R404" s="11"/>
    </row>
    <row r="405" spans="1:18" s="52" customFormat="1" ht="31.5">
      <c r="A405" s="146">
        <v>22</v>
      </c>
      <c r="B405" s="203" t="s">
        <v>1065</v>
      </c>
      <c r="C405" s="51" t="s">
        <v>222</v>
      </c>
      <c r="D405" s="23">
        <v>0.05</v>
      </c>
      <c r="E405" s="23"/>
      <c r="F405" s="23">
        <v>0.05</v>
      </c>
      <c r="G405" s="146" t="s">
        <v>382</v>
      </c>
      <c r="H405" s="146" t="s">
        <v>23</v>
      </c>
      <c r="I405" s="146"/>
      <c r="J405" s="146"/>
      <c r="K405" s="146"/>
      <c r="L405" s="146" t="s">
        <v>1066</v>
      </c>
      <c r="M405" s="146" t="s">
        <v>1067</v>
      </c>
      <c r="N405" s="146" t="s">
        <v>316</v>
      </c>
      <c r="O405" s="190" t="s">
        <v>891</v>
      </c>
      <c r="R405" s="11"/>
    </row>
    <row r="406" spans="1:18" s="52" customFormat="1" ht="31.5">
      <c r="A406" s="146">
        <v>23</v>
      </c>
      <c r="B406" s="17" t="s">
        <v>1068</v>
      </c>
      <c r="C406" s="51" t="s">
        <v>222</v>
      </c>
      <c r="D406" s="15">
        <v>0.22</v>
      </c>
      <c r="E406" s="15"/>
      <c r="F406" s="15">
        <f>D406</f>
        <v>0.22</v>
      </c>
      <c r="G406" s="146" t="s">
        <v>382</v>
      </c>
      <c r="H406" s="146" t="s">
        <v>23</v>
      </c>
      <c r="I406" s="146"/>
      <c r="J406" s="146"/>
      <c r="K406" s="146"/>
      <c r="L406" s="146" t="s">
        <v>1069</v>
      </c>
      <c r="M406" s="146" t="s">
        <v>1067</v>
      </c>
      <c r="N406" s="146" t="s">
        <v>316</v>
      </c>
      <c r="O406" s="190" t="s">
        <v>882</v>
      </c>
      <c r="R406" s="11"/>
    </row>
    <row r="407" spans="1:18" s="52" customFormat="1" ht="47.25">
      <c r="A407" s="146">
        <v>24</v>
      </c>
      <c r="B407" s="17" t="s">
        <v>1070</v>
      </c>
      <c r="C407" s="51" t="s">
        <v>222</v>
      </c>
      <c r="D407" s="15">
        <v>0.05</v>
      </c>
      <c r="E407" s="15"/>
      <c r="F407" s="15">
        <v>0.05</v>
      </c>
      <c r="G407" s="146" t="s">
        <v>447</v>
      </c>
      <c r="H407" s="146" t="s">
        <v>23</v>
      </c>
      <c r="I407" s="146"/>
      <c r="J407" s="146"/>
      <c r="K407" s="146"/>
      <c r="L407" s="146" t="s">
        <v>1071</v>
      </c>
      <c r="M407" s="146" t="s">
        <v>1072</v>
      </c>
      <c r="N407" s="19" t="s">
        <v>1073</v>
      </c>
      <c r="O407" s="146" t="s">
        <v>318</v>
      </c>
      <c r="R407" s="11"/>
    </row>
    <row r="408" spans="1:18" s="52" customFormat="1" ht="31.5">
      <c r="A408" s="146">
        <v>25</v>
      </c>
      <c r="B408" s="17" t="s">
        <v>1074</v>
      </c>
      <c r="C408" s="51" t="s">
        <v>222</v>
      </c>
      <c r="D408" s="15">
        <v>0.05</v>
      </c>
      <c r="E408" s="15"/>
      <c r="F408" s="15">
        <v>0.05</v>
      </c>
      <c r="G408" s="146" t="s">
        <v>447</v>
      </c>
      <c r="H408" s="146" t="s">
        <v>23</v>
      </c>
      <c r="I408" s="146"/>
      <c r="J408" s="146"/>
      <c r="K408" s="146"/>
      <c r="L408" s="146" t="s">
        <v>1075</v>
      </c>
      <c r="M408" s="146" t="s">
        <v>418</v>
      </c>
      <c r="N408" s="19" t="s">
        <v>418</v>
      </c>
      <c r="O408" s="146" t="s">
        <v>1076</v>
      </c>
      <c r="R408" s="11"/>
    </row>
    <row r="409" spans="1:18" s="52" customFormat="1" ht="31.5">
      <c r="A409" s="146">
        <v>26</v>
      </c>
      <c r="B409" s="186" t="s">
        <v>1077</v>
      </c>
      <c r="C409" s="187" t="s">
        <v>218</v>
      </c>
      <c r="D409" s="188">
        <v>0.1</v>
      </c>
      <c r="E409" s="189"/>
      <c r="F409" s="188">
        <v>0.1</v>
      </c>
      <c r="G409" s="146" t="s">
        <v>447</v>
      </c>
      <c r="H409" s="190"/>
      <c r="I409" s="190"/>
      <c r="J409" s="190"/>
      <c r="K409" s="190"/>
      <c r="L409" s="190" t="s">
        <v>1078</v>
      </c>
      <c r="M409" s="190"/>
      <c r="N409" s="42"/>
      <c r="O409" s="146" t="s">
        <v>1087</v>
      </c>
      <c r="R409" s="11"/>
    </row>
    <row r="410" spans="1:18" s="52" customFormat="1" ht="31.5">
      <c r="A410" s="146">
        <v>27</v>
      </c>
      <c r="B410" s="186" t="s">
        <v>1079</v>
      </c>
      <c r="C410" s="187" t="s">
        <v>222</v>
      </c>
      <c r="D410" s="188">
        <v>0.11</v>
      </c>
      <c r="E410" s="189"/>
      <c r="F410" s="188">
        <v>0.11</v>
      </c>
      <c r="G410" s="146" t="s">
        <v>447</v>
      </c>
      <c r="H410" s="190"/>
      <c r="I410" s="190"/>
      <c r="J410" s="190"/>
      <c r="K410" s="190"/>
      <c r="L410" s="190" t="s">
        <v>1080</v>
      </c>
      <c r="M410" s="190"/>
      <c r="N410" s="42"/>
      <c r="O410" s="146" t="s">
        <v>1087</v>
      </c>
      <c r="R410" s="11"/>
    </row>
    <row r="411" spans="1:18" s="52" customFormat="1" ht="31.5">
      <c r="A411" s="146">
        <v>28</v>
      </c>
      <c r="B411" s="186" t="s">
        <v>1083</v>
      </c>
      <c r="C411" s="187" t="s">
        <v>222</v>
      </c>
      <c r="D411" s="188">
        <v>0.08</v>
      </c>
      <c r="E411" s="189"/>
      <c r="F411" s="188">
        <v>0.08</v>
      </c>
      <c r="G411" s="146" t="s">
        <v>447</v>
      </c>
      <c r="H411" s="190"/>
      <c r="I411" s="190"/>
      <c r="J411" s="190"/>
      <c r="K411" s="190"/>
      <c r="L411" s="190" t="s">
        <v>1084</v>
      </c>
      <c r="M411" s="190"/>
      <c r="N411" s="42"/>
      <c r="O411" s="146" t="s">
        <v>1087</v>
      </c>
      <c r="R411" s="11"/>
    </row>
    <row r="412" spans="1:18" s="52" customFormat="1" ht="31.5">
      <c r="A412" s="146">
        <v>29</v>
      </c>
      <c r="B412" s="186" t="s">
        <v>1085</v>
      </c>
      <c r="C412" s="187" t="s">
        <v>222</v>
      </c>
      <c r="D412" s="188">
        <v>0.25</v>
      </c>
      <c r="E412" s="189"/>
      <c r="F412" s="188">
        <v>0.25</v>
      </c>
      <c r="G412" s="146" t="s">
        <v>447</v>
      </c>
      <c r="H412" s="190"/>
      <c r="I412" s="190"/>
      <c r="J412" s="190"/>
      <c r="K412" s="190"/>
      <c r="L412" s="190" t="s">
        <v>1086</v>
      </c>
      <c r="M412" s="190"/>
      <c r="N412" s="42"/>
      <c r="O412" s="146" t="s">
        <v>1087</v>
      </c>
      <c r="R412" s="11"/>
    </row>
    <row r="413" spans="1:18" s="52" customFormat="1" ht="31.5">
      <c r="A413" s="146">
        <v>30</v>
      </c>
      <c r="B413" s="186" t="s">
        <v>1088</v>
      </c>
      <c r="C413" s="187" t="s">
        <v>222</v>
      </c>
      <c r="D413" s="188">
        <v>0.14000000000000001</v>
      </c>
      <c r="E413" s="189"/>
      <c r="F413" s="188">
        <v>0.14000000000000001</v>
      </c>
      <c r="G413" s="146" t="s">
        <v>447</v>
      </c>
      <c r="H413" s="190"/>
      <c r="I413" s="190"/>
      <c r="J413" s="190"/>
      <c r="K413" s="190"/>
      <c r="L413" s="190" t="s">
        <v>1089</v>
      </c>
      <c r="M413" s="190"/>
      <c r="N413" s="42"/>
      <c r="O413" s="146" t="s">
        <v>1087</v>
      </c>
      <c r="R413" s="11"/>
    </row>
    <row r="414" spans="1:18" s="52" customFormat="1" ht="47.25">
      <c r="A414" s="146">
        <v>31</v>
      </c>
      <c r="B414" s="17" t="s">
        <v>1090</v>
      </c>
      <c r="C414" s="51" t="s">
        <v>222</v>
      </c>
      <c r="D414" s="15">
        <v>0.1</v>
      </c>
      <c r="E414" s="15"/>
      <c r="F414" s="15">
        <f>D414</f>
        <v>0.1</v>
      </c>
      <c r="G414" s="50" t="s">
        <v>394</v>
      </c>
      <c r="H414" s="14" t="s">
        <v>23</v>
      </c>
      <c r="I414" s="14"/>
      <c r="J414" s="14"/>
      <c r="K414" s="14"/>
      <c r="L414" s="146" t="s">
        <v>1091</v>
      </c>
      <c r="M414" s="146" t="s">
        <v>227</v>
      </c>
      <c r="N414" s="19" t="s">
        <v>443</v>
      </c>
      <c r="O414" s="146" t="s">
        <v>1092</v>
      </c>
      <c r="R414" s="11"/>
    </row>
    <row r="415" spans="1:18" s="52" customFormat="1" ht="31.5">
      <c r="A415" s="146">
        <v>32</v>
      </c>
      <c r="B415" s="17" t="s">
        <v>1093</v>
      </c>
      <c r="C415" s="51" t="s">
        <v>222</v>
      </c>
      <c r="D415" s="15">
        <v>0.19</v>
      </c>
      <c r="E415" s="15"/>
      <c r="F415" s="15">
        <f>D415</f>
        <v>0.19</v>
      </c>
      <c r="G415" s="50" t="s">
        <v>394</v>
      </c>
      <c r="H415" s="14" t="s">
        <v>23</v>
      </c>
      <c r="I415" s="14"/>
      <c r="J415" s="14"/>
      <c r="K415" s="14"/>
      <c r="L415" s="146" t="s">
        <v>1094</v>
      </c>
      <c r="M415" s="146" t="s">
        <v>1095</v>
      </c>
      <c r="N415" s="19" t="s">
        <v>443</v>
      </c>
      <c r="O415" s="146" t="s">
        <v>398</v>
      </c>
      <c r="R415" s="11"/>
    </row>
    <row r="416" spans="1:18" s="52" customFormat="1" ht="47.25">
      <c r="A416" s="146">
        <v>33</v>
      </c>
      <c r="B416" s="17" t="s">
        <v>1096</v>
      </c>
      <c r="C416" s="51" t="s">
        <v>222</v>
      </c>
      <c r="D416" s="15">
        <v>0.05</v>
      </c>
      <c r="E416" s="15"/>
      <c r="F416" s="15">
        <v>0.05</v>
      </c>
      <c r="G416" s="50" t="s">
        <v>394</v>
      </c>
      <c r="H416" s="14" t="s">
        <v>1112</v>
      </c>
      <c r="I416" s="14"/>
      <c r="J416" s="14"/>
      <c r="K416" s="14"/>
      <c r="L416" s="146"/>
      <c r="M416" s="146"/>
      <c r="N416" s="19"/>
      <c r="O416" s="146" t="s">
        <v>1097</v>
      </c>
      <c r="R416" s="11"/>
    </row>
    <row r="417" spans="1:18" s="52" customFormat="1" ht="31.5">
      <c r="A417" s="146">
        <v>34</v>
      </c>
      <c r="B417" s="17" t="s">
        <v>1098</v>
      </c>
      <c r="C417" s="51" t="s">
        <v>222</v>
      </c>
      <c r="D417" s="15">
        <v>0.2</v>
      </c>
      <c r="E417" s="15"/>
      <c r="F417" s="15">
        <v>0.2</v>
      </c>
      <c r="G417" s="146" t="s">
        <v>400</v>
      </c>
      <c r="H417" s="146" t="s">
        <v>23</v>
      </c>
      <c r="I417" s="146"/>
      <c r="J417" s="146"/>
      <c r="K417" s="146"/>
      <c r="L417" s="146" t="s">
        <v>1099</v>
      </c>
      <c r="M417" s="146" t="s">
        <v>1100</v>
      </c>
      <c r="N417" s="19" t="s">
        <v>316</v>
      </c>
      <c r="O417" s="146" t="s">
        <v>483</v>
      </c>
      <c r="R417" s="11"/>
    </row>
    <row r="418" spans="1:18" s="52" customFormat="1" ht="27.75" customHeight="1">
      <c r="A418" s="146">
        <v>35</v>
      </c>
      <c r="B418" s="17" t="s">
        <v>1101</v>
      </c>
      <c r="C418" s="51" t="s">
        <v>222</v>
      </c>
      <c r="D418" s="15">
        <v>0.2</v>
      </c>
      <c r="E418" s="15"/>
      <c r="F418" s="15">
        <v>0.2</v>
      </c>
      <c r="G418" s="146" t="s">
        <v>400</v>
      </c>
      <c r="H418" s="146" t="s">
        <v>23</v>
      </c>
      <c r="I418" s="146"/>
      <c r="J418" s="146"/>
      <c r="K418" s="146"/>
      <c r="L418" s="146" t="s">
        <v>1102</v>
      </c>
      <c r="M418" s="146" t="s">
        <v>1103</v>
      </c>
      <c r="N418" s="19" t="s">
        <v>384</v>
      </c>
      <c r="O418" s="146" t="s">
        <v>1104</v>
      </c>
      <c r="R418" s="11"/>
    </row>
    <row r="419" spans="1:18" s="52" customFormat="1" ht="31.5">
      <c r="A419" s="146">
        <v>36</v>
      </c>
      <c r="B419" s="17" t="s">
        <v>1105</v>
      </c>
      <c r="C419" s="51" t="s">
        <v>222</v>
      </c>
      <c r="D419" s="15">
        <v>0.22</v>
      </c>
      <c r="E419" s="15"/>
      <c r="F419" s="15">
        <v>0.22</v>
      </c>
      <c r="G419" s="146" t="s">
        <v>400</v>
      </c>
      <c r="H419" s="146" t="s">
        <v>23</v>
      </c>
      <c r="I419" s="146"/>
      <c r="J419" s="146"/>
      <c r="K419" s="146"/>
      <c r="L419" s="146" t="s">
        <v>1106</v>
      </c>
      <c r="M419" s="146" t="s">
        <v>1107</v>
      </c>
      <c r="N419" s="19" t="s">
        <v>316</v>
      </c>
      <c r="O419" s="146" t="s">
        <v>483</v>
      </c>
      <c r="R419" s="11"/>
    </row>
    <row r="420" spans="1:18" s="52" customFormat="1" ht="30.75" customHeight="1">
      <c r="A420" s="146">
        <v>37</v>
      </c>
      <c r="B420" s="17" t="s">
        <v>1108</v>
      </c>
      <c r="C420" s="51" t="s">
        <v>222</v>
      </c>
      <c r="D420" s="15">
        <v>0.1</v>
      </c>
      <c r="E420" s="15"/>
      <c r="F420" s="15">
        <v>0.1</v>
      </c>
      <c r="G420" s="146" t="s">
        <v>400</v>
      </c>
      <c r="H420" s="146" t="s">
        <v>23</v>
      </c>
      <c r="I420" s="146"/>
      <c r="J420" s="146"/>
      <c r="K420" s="146"/>
      <c r="L420" s="146" t="s">
        <v>1109</v>
      </c>
      <c r="M420" s="146" t="s">
        <v>1110</v>
      </c>
      <c r="N420" s="19" t="s">
        <v>316</v>
      </c>
      <c r="O420" s="146" t="s">
        <v>1111</v>
      </c>
      <c r="R420" s="11"/>
    </row>
    <row r="421" spans="1:18" s="52" customFormat="1" ht="50.25" customHeight="1">
      <c r="A421" s="146">
        <v>38</v>
      </c>
      <c r="B421" s="186" t="s">
        <v>1113</v>
      </c>
      <c r="C421" s="187"/>
      <c r="D421" s="188">
        <v>0.06</v>
      </c>
      <c r="E421" s="189"/>
      <c r="F421" s="188">
        <v>0.06</v>
      </c>
      <c r="G421" s="146" t="s">
        <v>400</v>
      </c>
      <c r="H421" s="190"/>
      <c r="I421" s="190"/>
      <c r="J421" s="190"/>
      <c r="K421" s="190"/>
      <c r="L421" s="190" t="s">
        <v>1114</v>
      </c>
      <c r="M421" s="190"/>
      <c r="N421" s="190"/>
      <c r="O421" s="146" t="s">
        <v>1097</v>
      </c>
      <c r="R421" s="11"/>
    </row>
    <row r="422" spans="1:18" s="52" customFormat="1" ht="33" customHeight="1">
      <c r="A422" s="146">
        <v>39</v>
      </c>
      <c r="B422" s="17" t="s">
        <v>1116</v>
      </c>
      <c r="C422" s="51" t="s">
        <v>222</v>
      </c>
      <c r="D422" s="15">
        <v>3</v>
      </c>
      <c r="E422" s="15"/>
      <c r="F422" s="15">
        <v>3</v>
      </c>
      <c r="G422" s="146" t="s">
        <v>350</v>
      </c>
      <c r="H422" s="146" t="s">
        <v>23</v>
      </c>
      <c r="I422" s="146"/>
      <c r="J422" s="146"/>
      <c r="K422" s="146"/>
      <c r="L422" s="146"/>
      <c r="M422" s="146"/>
      <c r="N422" s="19"/>
      <c r="O422" s="146"/>
      <c r="R422" s="11"/>
    </row>
    <row r="423" spans="1:18" s="52" customFormat="1" ht="34.5" customHeight="1">
      <c r="A423" s="146"/>
      <c r="B423" s="95" t="s">
        <v>1115</v>
      </c>
      <c r="C423" s="51"/>
      <c r="D423" s="15"/>
      <c r="E423" s="15"/>
      <c r="F423" s="15"/>
      <c r="G423" s="146"/>
      <c r="H423" s="146"/>
      <c r="I423" s="146"/>
      <c r="J423" s="146"/>
      <c r="K423" s="146"/>
      <c r="L423" s="146"/>
      <c r="M423" s="146"/>
      <c r="N423" s="19"/>
      <c r="O423" s="146"/>
      <c r="R423" s="11"/>
    </row>
    <row r="424" spans="1:18" s="52" customFormat="1" ht="47.25">
      <c r="A424" s="146">
        <v>1</v>
      </c>
      <c r="B424" s="17" t="s">
        <v>329</v>
      </c>
      <c r="C424" s="51" t="s">
        <v>1021</v>
      </c>
      <c r="D424" s="15">
        <v>0.06</v>
      </c>
      <c r="E424" s="15"/>
      <c r="F424" s="15">
        <f>D424</f>
        <v>0.06</v>
      </c>
      <c r="G424" s="146" t="s">
        <v>22</v>
      </c>
      <c r="H424" s="146" t="s">
        <v>23</v>
      </c>
      <c r="I424" s="146"/>
      <c r="J424" s="146"/>
      <c r="K424" s="146"/>
      <c r="L424" s="146" t="s">
        <v>233</v>
      </c>
      <c r="M424" s="146"/>
      <c r="N424" s="19"/>
      <c r="O424" s="146" t="s">
        <v>328</v>
      </c>
      <c r="R424" s="11" t="s">
        <v>103</v>
      </c>
    </row>
    <row r="425" spans="1:18" s="52" customFormat="1" ht="31.5">
      <c r="A425" s="146">
        <v>2</v>
      </c>
      <c r="B425" s="17" t="s">
        <v>1117</v>
      </c>
      <c r="C425" s="14" t="s">
        <v>1021</v>
      </c>
      <c r="D425" s="15">
        <v>0.7</v>
      </c>
      <c r="E425" s="15"/>
      <c r="F425" s="15">
        <f>D425</f>
        <v>0.7</v>
      </c>
      <c r="G425" s="146" t="s">
        <v>382</v>
      </c>
      <c r="H425" s="146" t="s">
        <v>23</v>
      </c>
      <c r="I425" s="146"/>
      <c r="J425" s="146"/>
      <c r="K425" s="146"/>
      <c r="L425" s="146" t="s">
        <v>1118</v>
      </c>
      <c r="M425" s="146" t="s">
        <v>1119</v>
      </c>
      <c r="N425" s="146" t="s">
        <v>1119</v>
      </c>
      <c r="O425" s="190" t="s">
        <v>386</v>
      </c>
      <c r="R425" s="11"/>
    </row>
    <row r="426" spans="1:18" s="52" customFormat="1" ht="47.25">
      <c r="A426" s="146">
        <v>3</v>
      </c>
      <c r="B426" s="205" t="s">
        <v>1120</v>
      </c>
      <c r="C426" s="14" t="s">
        <v>1021</v>
      </c>
      <c r="D426" s="204">
        <v>1.3</v>
      </c>
      <c r="E426" s="204"/>
      <c r="F426" s="15">
        <f>D426</f>
        <v>1.3</v>
      </c>
      <c r="G426" s="102" t="s">
        <v>382</v>
      </c>
      <c r="H426" s="146" t="s">
        <v>23</v>
      </c>
      <c r="I426" s="146"/>
      <c r="J426" s="146"/>
      <c r="K426" s="146"/>
      <c r="L426" s="146" t="s">
        <v>1121</v>
      </c>
      <c r="M426" s="146" t="s">
        <v>1122</v>
      </c>
      <c r="N426" s="146" t="s">
        <v>1123</v>
      </c>
      <c r="O426" s="190" t="s">
        <v>891</v>
      </c>
      <c r="R426" s="11"/>
    </row>
    <row r="427" spans="1:18" s="52" customFormat="1" ht="33.75" customHeight="1">
      <c r="A427" s="146">
        <v>4</v>
      </c>
      <c r="B427" s="17" t="s">
        <v>1126</v>
      </c>
      <c r="C427" s="14" t="s">
        <v>1021</v>
      </c>
      <c r="D427" s="204">
        <v>0.22</v>
      </c>
      <c r="E427" s="15"/>
      <c r="F427" s="15">
        <f t="shared" ref="F427:F429" si="13">D427</f>
        <v>0.22</v>
      </c>
      <c r="G427" s="102" t="s">
        <v>382</v>
      </c>
      <c r="H427" s="146" t="s">
        <v>23</v>
      </c>
      <c r="I427" s="146"/>
      <c r="J427" s="146"/>
      <c r="K427" s="146"/>
      <c r="L427" s="146" t="s">
        <v>1124</v>
      </c>
      <c r="M427" s="146" t="s">
        <v>1125</v>
      </c>
      <c r="N427" s="146" t="s">
        <v>1119</v>
      </c>
      <c r="O427" s="190" t="s">
        <v>386</v>
      </c>
      <c r="R427" s="11"/>
    </row>
    <row r="428" spans="1:18" s="52" customFormat="1" ht="31.5">
      <c r="A428" s="146">
        <v>5</v>
      </c>
      <c r="B428" s="17" t="s">
        <v>1127</v>
      </c>
      <c r="C428" s="14" t="s">
        <v>1021</v>
      </c>
      <c r="D428" s="15">
        <v>0.06</v>
      </c>
      <c r="E428" s="15"/>
      <c r="F428" s="15">
        <f t="shared" si="13"/>
        <v>0.06</v>
      </c>
      <c r="G428" s="50" t="s">
        <v>348</v>
      </c>
      <c r="H428" s="14" t="s">
        <v>1128</v>
      </c>
      <c r="I428" s="14"/>
      <c r="J428" s="14"/>
      <c r="K428" s="14"/>
      <c r="L428" s="146" t="s">
        <v>1129</v>
      </c>
      <c r="M428" s="146" t="s">
        <v>1130</v>
      </c>
      <c r="N428" s="146" t="s">
        <v>418</v>
      </c>
      <c r="O428" s="146" t="s">
        <v>398</v>
      </c>
      <c r="R428" s="11"/>
    </row>
    <row r="429" spans="1:18" s="52" customFormat="1" ht="31.5">
      <c r="A429" s="146">
        <v>6</v>
      </c>
      <c r="B429" s="17" t="s">
        <v>1131</v>
      </c>
      <c r="C429" s="14" t="s">
        <v>1021</v>
      </c>
      <c r="D429" s="15">
        <v>2.48</v>
      </c>
      <c r="E429" s="15"/>
      <c r="F429" s="15">
        <f t="shared" si="13"/>
        <v>2.48</v>
      </c>
      <c r="G429" s="50" t="s">
        <v>348</v>
      </c>
      <c r="H429" s="146" t="s">
        <v>23</v>
      </c>
      <c r="I429" s="146"/>
      <c r="J429" s="146"/>
      <c r="K429" s="146"/>
      <c r="L429" s="146" t="s">
        <v>1132</v>
      </c>
      <c r="M429" s="146" t="s">
        <v>1133</v>
      </c>
      <c r="N429" s="146" t="s">
        <v>1134</v>
      </c>
      <c r="O429" s="146" t="s">
        <v>1135</v>
      </c>
      <c r="R429" s="11"/>
    </row>
    <row r="430" spans="1:18" s="52" customFormat="1" ht="31.5">
      <c r="A430" s="146">
        <v>7</v>
      </c>
      <c r="B430" s="17" t="s">
        <v>1136</v>
      </c>
      <c r="C430" s="14" t="s">
        <v>1021</v>
      </c>
      <c r="D430" s="15">
        <v>1</v>
      </c>
      <c r="E430" s="15"/>
      <c r="F430" s="15">
        <v>1</v>
      </c>
      <c r="G430" s="50" t="s">
        <v>394</v>
      </c>
      <c r="H430" s="146" t="s">
        <v>23</v>
      </c>
      <c r="I430" s="146"/>
      <c r="J430" s="146"/>
      <c r="K430" s="146"/>
      <c r="L430" s="146" t="s">
        <v>1137</v>
      </c>
      <c r="M430" s="146" t="s">
        <v>1138</v>
      </c>
      <c r="N430" s="19" t="s">
        <v>443</v>
      </c>
      <c r="O430" s="146" t="s">
        <v>398</v>
      </c>
      <c r="R430" s="11"/>
    </row>
    <row r="431" spans="1:18" s="52" customFormat="1" ht="36.75" customHeight="1">
      <c r="A431" s="146">
        <v>8</v>
      </c>
      <c r="B431" s="17" t="s">
        <v>1139</v>
      </c>
      <c r="C431" s="14" t="s">
        <v>1021</v>
      </c>
      <c r="D431" s="15">
        <v>2.5</v>
      </c>
      <c r="E431" s="15"/>
      <c r="F431" s="15">
        <f>D431</f>
        <v>2.5</v>
      </c>
      <c r="G431" s="50" t="s">
        <v>394</v>
      </c>
      <c r="H431" s="146" t="s">
        <v>23</v>
      </c>
      <c r="I431" s="146"/>
      <c r="J431" s="146"/>
      <c r="K431" s="146"/>
      <c r="L431" s="146" t="s">
        <v>1140</v>
      </c>
      <c r="M431" s="146" t="s">
        <v>1138</v>
      </c>
      <c r="N431" s="19" t="s">
        <v>1141</v>
      </c>
      <c r="O431" s="146" t="s">
        <v>398</v>
      </c>
      <c r="R431" s="11"/>
    </row>
    <row r="432" spans="1:18" s="52" customFormat="1" ht="37.5" customHeight="1">
      <c r="A432" s="146">
        <v>9</v>
      </c>
      <c r="B432" s="17" t="s">
        <v>1142</v>
      </c>
      <c r="C432" s="14" t="s">
        <v>1021</v>
      </c>
      <c r="D432" s="15">
        <v>1.82</v>
      </c>
      <c r="E432" s="15"/>
      <c r="F432" s="15">
        <f>D432</f>
        <v>1.82</v>
      </c>
      <c r="G432" s="50" t="s">
        <v>394</v>
      </c>
      <c r="H432" s="146" t="s">
        <v>23</v>
      </c>
      <c r="I432" s="146"/>
      <c r="J432" s="146"/>
      <c r="K432" s="146"/>
      <c r="L432" s="146" t="s">
        <v>1143</v>
      </c>
      <c r="M432" s="146" t="s">
        <v>1138</v>
      </c>
      <c r="N432" s="19" t="s">
        <v>1144</v>
      </c>
      <c r="O432" s="146" t="s">
        <v>398</v>
      </c>
      <c r="R432" s="11"/>
    </row>
    <row r="433" spans="1:18" s="52" customFormat="1" ht="37.5" customHeight="1">
      <c r="A433" s="146">
        <v>10</v>
      </c>
      <c r="B433" s="17" t="s">
        <v>1202</v>
      </c>
      <c r="C433" s="14" t="s">
        <v>1021</v>
      </c>
      <c r="D433" s="15">
        <v>0.65</v>
      </c>
      <c r="E433" s="15"/>
      <c r="F433" s="15">
        <v>0.65</v>
      </c>
      <c r="G433" s="146" t="s">
        <v>400</v>
      </c>
      <c r="H433" s="146" t="s">
        <v>23</v>
      </c>
      <c r="I433" s="146"/>
      <c r="J433" s="146"/>
      <c r="K433" s="146"/>
      <c r="L433" s="146" t="s">
        <v>1203</v>
      </c>
      <c r="M433" s="146" t="s">
        <v>1204</v>
      </c>
      <c r="N433" s="19" t="s">
        <v>1119</v>
      </c>
      <c r="O433" s="146" t="s">
        <v>483</v>
      </c>
      <c r="R433" s="11"/>
    </row>
    <row r="434" spans="1:18" s="52" customFormat="1" ht="31.5">
      <c r="A434" s="146">
        <v>11</v>
      </c>
      <c r="B434" s="17" t="s">
        <v>1145</v>
      </c>
      <c r="C434" s="14" t="s">
        <v>1021</v>
      </c>
      <c r="D434" s="15">
        <v>5</v>
      </c>
      <c r="E434" s="15"/>
      <c r="F434" s="15">
        <v>5</v>
      </c>
      <c r="G434" s="146" t="s">
        <v>350</v>
      </c>
      <c r="H434" s="146" t="s">
        <v>23</v>
      </c>
      <c r="I434" s="156"/>
      <c r="J434" s="146"/>
      <c r="K434" s="206"/>
      <c r="L434" s="146"/>
      <c r="M434" s="146"/>
      <c r="N434" s="19"/>
      <c r="O434" s="146" t="s">
        <v>1147</v>
      </c>
      <c r="R434" s="11"/>
    </row>
    <row r="435" spans="1:18" s="52" customFormat="1" ht="31.5">
      <c r="A435" s="146">
        <v>12</v>
      </c>
      <c r="B435" s="17" t="s">
        <v>1146</v>
      </c>
      <c r="C435" s="14" t="s">
        <v>1021</v>
      </c>
      <c r="D435" s="15">
        <v>30</v>
      </c>
      <c r="E435" s="15"/>
      <c r="F435" s="15">
        <v>30</v>
      </c>
      <c r="G435" s="146" t="s">
        <v>350</v>
      </c>
      <c r="H435" s="146" t="s">
        <v>23</v>
      </c>
      <c r="I435" s="156"/>
      <c r="J435" s="146"/>
      <c r="K435" s="206"/>
      <c r="L435" s="146"/>
      <c r="M435" s="146"/>
      <c r="N435" s="19"/>
      <c r="O435" s="146" t="s">
        <v>1147</v>
      </c>
      <c r="R435" s="11"/>
    </row>
    <row r="436" spans="1:18" s="52" customFormat="1" ht="15.75">
      <c r="A436" s="146"/>
      <c r="B436" s="95" t="s">
        <v>1148</v>
      </c>
      <c r="C436" s="14"/>
      <c r="D436" s="15"/>
      <c r="E436" s="15"/>
      <c r="F436" s="15"/>
      <c r="G436" s="146"/>
      <c r="H436" s="146"/>
      <c r="I436" s="156"/>
      <c r="J436" s="146"/>
      <c r="K436" s="19"/>
      <c r="L436" s="146"/>
      <c r="M436" s="146"/>
      <c r="N436" s="19"/>
      <c r="O436" s="146"/>
      <c r="R436" s="11"/>
    </row>
    <row r="437" spans="1:18" s="52" customFormat="1" ht="57.75" customHeight="1">
      <c r="A437" s="146">
        <v>1</v>
      </c>
      <c r="B437" s="207" t="s">
        <v>1149</v>
      </c>
      <c r="C437" s="208" t="s">
        <v>1150</v>
      </c>
      <c r="D437" s="171">
        <v>4.8</v>
      </c>
      <c r="E437" s="38"/>
      <c r="F437" s="209">
        <f t="shared" ref="F437:F441" si="14">D437</f>
        <v>4.8</v>
      </c>
      <c r="G437" s="102" t="s">
        <v>348</v>
      </c>
      <c r="H437" s="146" t="s">
        <v>23</v>
      </c>
      <c r="I437" s="146"/>
      <c r="J437" s="146"/>
      <c r="K437" s="146"/>
      <c r="L437" s="146" t="s">
        <v>1151</v>
      </c>
      <c r="M437" s="146" t="s">
        <v>1152</v>
      </c>
      <c r="N437" s="146" t="s">
        <v>1153</v>
      </c>
      <c r="O437" s="146" t="s">
        <v>1154</v>
      </c>
      <c r="R437" s="11"/>
    </row>
    <row r="438" spans="1:18" s="52" customFormat="1" ht="31.5">
      <c r="A438" s="146">
        <v>2</v>
      </c>
      <c r="B438" s="17" t="s">
        <v>1155</v>
      </c>
      <c r="C438" s="208" t="s">
        <v>1150</v>
      </c>
      <c r="D438" s="171">
        <v>0.08</v>
      </c>
      <c r="E438" s="38"/>
      <c r="F438" s="171">
        <f t="shared" si="14"/>
        <v>0.08</v>
      </c>
      <c r="G438" s="102" t="s">
        <v>348</v>
      </c>
      <c r="H438" s="146" t="s">
        <v>23</v>
      </c>
      <c r="I438" s="146"/>
      <c r="J438" s="146"/>
      <c r="K438" s="146"/>
      <c r="L438" s="146" t="s">
        <v>1156</v>
      </c>
      <c r="M438" s="146" t="s">
        <v>1157</v>
      </c>
      <c r="N438" s="146" t="s">
        <v>418</v>
      </c>
      <c r="O438" s="146" t="s">
        <v>398</v>
      </c>
      <c r="R438" s="11"/>
    </row>
    <row r="439" spans="1:18" s="52" customFormat="1" ht="31.5">
      <c r="A439" s="146">
        <v>3</v>
      </c>
      <c r="B439" s="17" t="s">
        <v>1158</v>
      </c>
      <c r="C439" s="208" t="s">
        <v>1150</v>
      </c>
      <c r="D439" s="171">
        <v>1.1000000000000001</v>
      </c>
      <c r="E439" s="38"/>
      <c r="F439" s="171">
        <f t="shared" si="14"/>
        <v>1.1000000000000001</v>
      </c>
      <c r="G439" s="102" t="s">
        <v>348</v>
      </c>
      <c r="H439" s="146" t="s">
        <v>23</v>
      </c>
      <c r="I439" s="146"/>
      <c r="J439" s="146"/>
      <c r="K439" s="146"/>
      <c r="L439" s="146" t="s">
        <v>1159</v>
      </c>
      <c r="M439" s="146" t="s">
        <v>1160</v>
      </c>
      <c r="N439" s="146" t="s">
        <v>418</v>
      </c>
      <c r="O439" s="146" t="s">
        <v>398</v>
      </c>
      <c r="R439" s="11"/>
    </row>
    <row r="440" spans="1:18" s="52" customFormat="1" ht="31.5">
      <c r="A440" s="146">
        <v>4</v>
      </c>
      <c r="B440" s="17" t="s">
        <v>1161</v>
      </c>
      <c r="C440" s="208" t="s">
        <v>1150</v>
      </c>
      <c r="D440" s="171">
        <v>3</v>
      </c>
      <c r="E440" s="38"/>
      <c r="F440" s="171">
        <f t="shared" si="14"/>
        <v>3</v>
      </c>
      <c r="G440" s="102" t="s">
        <v>348</v>
      </c>
      <c r="H440" s="146" t="s">
        <v>23</v>
      </c>
      <c r="I440" s="146"/>
      <c r="J440" s="146"/>
      <c r="K440" s="146"/>
      <c r="L440" s="146" t="s">
        <v>1162</v>
      </c>
      <c r="M440" s="146" t="s">
        <v>1163</v>
      </c>
      <c r="N440" s="146" t="s">
        <v>408</v>
      </c>
      <c r="O440" s="146" t="s">
        <v>398</v>
      </c>
      <c r="R440" s="11"/>
    </row>
    <row r="441" spans="1:18" s="52" customFormat="1" ht="31.5">
      <c r="A441" s="146">
        <v>5</v>
      </c>
      <c r="B441" s="17" t="s">
        <v>1164</v>
      </c>
      <c r="C441" s="208" t="s">
        <v>1150</v>
      </c>
      <c r="D441" s="112">
        <v>0.14000000000000001</v>
      </c>
      <c r="E441" s="112"/>
      <c r="F441" s="112">
        <f t="shared" si="14"/>
        <v>0.14000000000000001</v>
      </c>
      <c r="G441" s="102" t="s">
        <v>348</v>
      </c>
      <c r="H441" s="146" t="s">
        <v>23</v>
      </c>
      <c r="I441" s="146"/>
      <c r="J441" s="146"/>
      <c r="K441" s="146"/>
      <c r="L441" s="146" t="s">
        <v>1165</v>
      </c>
      <c r="M441" s="146" t="s">
        <v>1160</v>
      </c>
      <c r="N441" s="146" t="s">
        <v>418</v>
      </c>
      <c r="O441" s="146" t="s">
        <v>398</v>
      </c>
      <c r="R441" s="11"/>
    </row>
    <row r="442" spans="1:18" s="52" customFormat="1" ht="63">
      <c r="A442" s="146">
        <v>6</v>
      </c>
      <c r="B442" s="17" t="s">
        <v>1166</v>
      </c>
      <c r="C442" s="208" t="s">
        <v>1150</v>
      </c>
      <c r="D442" s="131">
        <v>1</v>
      </c>
      <c r="E442" s="15"/>
      <c r="F442" s="131">
        <v>1</v>
      </c>
      <c r="G442" s="50" t="s">
        <v>394</v>
      </c>
      <c r="H442" s="146" t="s">
        <v>23</v>
      </c>
      <c r="I442" s="146"/>
      <c r="J442" s="146"/>
      <c r="K442" s="146" t="s">
        <v>55</v>
      </c>
      <c r="L442" s="146" t="s">
        <v>1167</v>
      </c>
      <c r="M442" s="146" t="s">
        <v>1024</v>
      </c>
      <c r="N442" s="19" t="s">
        <v>443</v>
      </c>
      <c r="O442" s="146" t="s">
        <v>398</v>
      </c>
      <c r="R442" s="11"/>
    </row>
    <row r="443" spans="1:18" s="52" customFormat="1" ht="31.5">
      <c r="A443" s="146">
        <v>7</v>
      </c>
      <c r="B443" s="17" t="s">
        <v>1168</v>
      </c>
      <c r="C443" s="208" t="s">
        <v>1150</v>
      </c>
      <c r="D443" s="15">
        <v>0.36</v>
      </c>
      <c r="E443" s="38"/>
      <c r="F443" s="15">
        <f>D443</f>
        <v>0.36</v>
      </c>
      <c r="G443" s="50" t="s">
        <v>394</v>
      </c>
      <c r="H443" s="146" t="s">
        <v>23</v>
      </c>
      <c r="I443" s="146"/>
      <c r="J443" s="146"/>
      <c r="K443" s="146"/>
      <c r="L443" s="146" t="s">
        <v>1169</v>
      </c>
      <c r="M443" s="146" t="s">
        <v>1024</v>
      </c>
      <c r="N443" s="19" t="s">
        <v>443</v>
      </c>
      <c r="O443" s="146" t="s">
        <v>398</v>
      </c>
      <c r="R443" s="11"/>
    </row>
    <row r="444" spans="1:18" s="52" customFormat="1" ht="35.25" customHeight="1">
      <c r="A444" s="146">
        <v>8</v>
      </c>
      <c r="B444" s="17" t="s">
        <v>1170</v>
      </c>
      <c r="C444" s="208" t="s">
        <v>1150</v>
      </c>
      <c r="D444" s="15">
        <v>2.4</v>
      </c>
      <c r="E444" s="38"/>
      <c r="F444" s="15">
        <v>2.4</v>
      </c>
      <c r="G444" s="50" t="s">
        <v>394</v>
      </c>
      <c r="H444" s="146" t="s">
        <v>23</v>
      </c>
      <c r="I444" s="146"/>
      <c r="J444" s="146"/>
      <c r="K444" s="146"/>
      <c r="L444" s="146" t="s">
        <v>1171</v>
      </c>
      <c r="M444" s="146" t="s">
        <v>1024</v>
      </c>
      <c r="N444" s="19" t="s">
        <v>1141</v>
      </c>
      <c r="O444" s="146" t="s">
        <v>1643</v>
      </c>
      <c r="R444" s="11"/>
    </row>
    <row r="445" spans="1:18" s="52" customFormat="1" ht="39" customHeight="1">
      <c r="A445" s="146">
        <v>9</v>
      </c>
      <c r="B445" s="210" t="s">
        <v>1172</v>
      </c>
      <c r="C445" s="208" t="s">
        <v>1150</v>
      </c>
      <c r="D445" s="211">
        <v>6.21</v>
      </c>
      <c r="E445" s="38"/>
      <c r="F445" s="211">
        <v>6.21</v>
      </c>
      <c r="G445" s="50" t="s">
        <v>394</v>
      </c>
      <c r="H445" s="146" t="s">
        <v>23</v>
      </c>
      <c r="I445" s="146"/>
      <c r="J445" s="146"/>
      <c r="K445" s="146"/>
      <c r="L445" s="146" t="s">
        <v>1173</v>
      </c>
      <c r="M445" s="146" t="s">
        <v>1024</v>
      </c>
      <c r="N445" s="19" t="s">
        <v>945</v>
      </c>
      <c r="O445" s="146" t="s">
        <v>398</v>
      </c>
      <c r="R445" s="11"/>
    </row>
    <row r="446" spans="1:18" s="52" customFormat="1" ht="32.25" customHeight="1">
      <c r="A446" s="146">
        <v>10</v>
      </c>
      <c r="B446" s="210" t="s">
        <v>1174</v>
      </c>
      <c r="C446" s="208" t="s">
        <v>1150</v>
      </c>
      <c r="D446" s="211">
        <v>7</v>
      </c>
      <c r="E446" s="38"/>
      <c r="F446" s="211">
        <v>7</v>
      </c>
      <c r="G446" s="50" t="s">
        <v>394</v>
      </c>
      <c r="H446" s="146" t="s">
        <v>23</v>
      </c>
      <c r="I446" s="146"/>
      <c r="J446" s="146"/>
      <c r="K446" s="146"/>
      <c r="L446" s="146" t="s">
        <v>1175</v>
      </c>
      <c r="M446" s="146" t="s">
        <v>1024</v>
      </c>
      <c r="N446" s="19" t="s">
        <v>397</v>
      </c>
      <c r="O446" s="146" t="s">
        <v>398</v>
      </c>
      <c r="R446" s="11"/>
    </row>
    <row r="447" spans="1:18" s="52" customFormat="1" ht="31.5">
      <c r="A447" s="146">
        <v>11</v>
      </c>
      <c r="B447" s="210" t="s">
        <v>1176</v>
      </c>
      <c r="C447" s="208" t="s">
        <v>1150</v>
      </c>
      <c r="D447" s="211">
        <f>0.33+0.3+1.01+0.42+1.22</f>
        <v>3.2800000000000002</v>
      </c>
      <c r="E447" s="38"/>
      <c r="F447" s="211">
        <f>0.33+0.3+1.01+0.42+1.22</f>
        <v>3.2800000000000002</v>
      </c>
      <c r="G447" s="50" t="s">
        <v>394</v>
      </c>
      <c r="H447" s="146" t="s">
        <v>23</v>
      </c>
      <c r="I447" s="146"/>
      <c r="J447" s="146"/>
      <c r="K447" s="146"/>
      <c r="L447" s="146" t="s">
        <v>1177</v>
      </c>
      <c r="M447" s="146" t="s">
        <v>1024</v>
      </c>
      <c r="N447" s="26" t="s">
        <v>488</v>
      </c>
      <c r="O447" s="146" t="s">
        <v>398</v>
      </c>
      <c r="R447" s="11"/>
    </row>
    <row r="448" spans="1:18" s="52" customFormat="1" ht="31.5">
      <c r="A448" s="146">
        <v>12</v>
      </c>
      <c r="B448" s="210" t="s">
        <v>1178</v>
      </c>
      <c r="C448" s="208" t="s">
        <v>1150</v>
      </c>
      <c r="D448" s="211">
        <f>1.07+0.97+0.29+1.87+0.11+0.42</f>
        <v>4.7300000000000004</v>
      </c>
      <c r="E448" s="38"/>
      <c r="F448" s="211">
        <f>1.07+0.97+0.29+1.87+0.11+0.42</f>
        <v>4.7300000000000004</v>
      </c>
      <c r="G448" s="50" t="s">
        <v>394</v>
      </c>
      <c r="H448" s="146" t="s">
        <v>23</v>
      </c>
      <c r="I448" s="146"/>
      <c r="J448" s="146"/>
      <c r="K448" s="146"/>
      <c r="L448" s="146" t="s">
        <v>1179</v>
      </c>
      <c r="M448" s="146" t="s">
        <v>1024</v>
      </c>
      <c r="N448" s="19" t="s">
        <v>443</v>
      </c>
      <c r="O448" s="146" t="s">
        <v>398</v>
      </c>
      <c r="R448" s="11"/>
    </row>
    <row r="449" spans="1:18" s="52" customFormat="1" ht="31.5">
      <c r="A449" s="146">
        <v>13</v>
      </c>
      <c r="B449" s="210" t="s">
        <v>1180</v>
      </c>
      <c r="C449" s="208" t="s">
        <v>1150</v>
      </c>
      <c r="D449" s="211">
        <v>3.61</v>
      </c>
      <c r="E449" s="38"/>
      <c r="F449" s="211">
        <f>D449</f>
        <v>3.61</v>
      </c>
      <c r="G449" s="50" t="s">
        <v>394</v>
      </c>
      <c r="H449" s="146" t="s">
        <v>23</v>
      </c>
      <c r="I449" s="146"/>
      <c r="J449" s="146"/>
      <c r="K449" s="146"/>
      <c r="L449" s="146" t="s">
        <v>1181</v>
      </c>
      <c r="M449" s="146" t="s">
        <v>1024</v>
      </c>
      <c r="N449" s="19" t="s">
        <v>443</v>
      </c>
      <c r="O449" s="146" t="s">
        <v>398</v>
      </c>
      <c r="R449" s="11"/>
    </row>
    <row r="450" spans="1:18" s="52" customFormat="1" ht="31.5">
      <c r="A450" s="146">
        <v>14</v>
      </c>
      <c r="B450" s="210" t="s">
        <v>1182</v>
      </c>
      <c r="C450" s="208" t="s">
        <v>1150</v>
      </c>
      <c r="D450" s="211">
        <v>5.68</v>
      </c>
      <c r="E450" s="38"/>
      <c r="F450" s="211">
        <v>5.68</v>
      </c>
      <c r="G450" s="50" t="s">
        <v>394</v>
      </c>
      <c r="H450" s="146" t="s">
        <v>23</v>
      </c>
      <c r="I450" s="146"/>
      <c r="J450" s="146"/>
      <c r="K450" s="146"/>
      <c r="L450" s="146" t="s">
        <v>1183</v>
      </c>
      <c r="M450" s="146" t="s">
        <v>1024</v>
      </c>
      <c r="N450" s="19" t="s">
        <v>443</v>
      </c>
      <c r="O450" s="146" t="s">
        <v>398</v>
      </c>
      <c r="R450" s="11"/>
    </row>
    <row r="451" spans="1:18" s="52" customFormat="1" ht="47.25">
      <c r="A451" s="146">
        <v>15</v>
      </c>
      <c r="B451" s="210" t="s">
        <v>1184</v>
      </c>
      <c r="C451" s="208" t="s">
        <v>1150</v>
      </c>
      <c r="D451" s="211">
        <v>1.0900000000000001</v>
      </c>
      <c r="E451" s="38"/>
      <c r="F451" s="211">
        <f>D451</f>
        <v>1.0900000000000001</v>
      </c>
      <c r="G451" s="50" t="s">
        <v>394</v>
      </c>
      <c r="H451" s="146" t="s">
        <v>23</v>
      </c>
      <c r="I451" s="146"/>
      <c r="J451" s="146"/>
      <c r="K451" s="146"/>
      <c r="L451" s="146" t="s">
        <v>1185</v>
      </c>
      <c r="M451" s="146" t="s">
        <v>1024</v>
      </c>
      <c r="N451" s="19" t="s">
        <v>443</v>
      </c>
      <c r="O451" s="146" t="s">
        <v>398</v>
      </c>
      <c r="R451" s="11"/>
    </row>
    <row r="452" spans="1:18" s="52" customFormat="1" ht="31.5">
      <c r="A452" s="146">
        <v>16</v>
      </c>
      <c r="B452" s="17" t="s">
        <v>1186</v>
      </c>
      <c r="C452" s="208" t="s">
        <v>1150</v>
      </c>
      <c r="D452" s="131">
        <f>0.08+0.03+0.03</f>
        <v>0.14000000000000001</v>
      </c>
      <c r="E452" s="15"/>
      <c r="F452" s="131">
        <f>D452</f>
        <v>0.14000000000000001</v>
      </c>
      <c r="G452" s="50" t="s">
        <v>394</v>
      </c>
      <c r="H452" s="146" t="s">
        <v>86</v>
      </c>
      <c r="I452" s="146"/>
      <c r="J452" s="146"/>
      <c r="K452" s="146"/>
      <c r="L452" s="146" t="s">
        <v>1187</v>
      </c>
      <c r="M452" s="146" t="s">
        <v>1024</v>
      </c>
      <c r="N452" s="19" t="s">
        <v>443</v>
      </c>
      <c r="O452" s="146" t="s">
        <v>1643</v>
      </c>
      <c r="R452" s="11"/>
    </row>
    <row r="453" spans="1:18" s="52" customFormat="1" ht="31.5">
      <c r="A453" s="146">
        <v>17</v>
      </c>
      <c r="B453" s="17" t="s">
        <v>1188</v>
      </c>
      <c r="C453" s="208" t="s">
        <v>1150</v>
      </c>
      <c r="D453" s="131">
        <f>0.7+0.41+0.15</f>
        <v>1.2599999999999998</v>
      </c>
      <c r="E453" s="15"/>
      <c r="F453" s="131">
        <f>0.7+0.41+0.15</f>
        <v>1.2599999999999998</v>
      </c>
      <c r="G453" s="50" t="s">
        <v>394</v>
      </c>
      <c r="H453" s="146" t="s">
        <v>23</v>
      </c>
      <c r="I453" s="146"/>
      <c r="J453" s="146"/>
      <c r="K453" s="146"/>
      <c r="L453" s="146" t="s">
        <v>1189</v>
      </c>
      <c r="M453" s="146" t="s">
        <v>1024</v>
      </c>
      <c r="N453" s="19" t="s">
        <v>443</v>
      </c>
      <c r="O453" s="146" t="s">
        <v>398</v>
      </c>
      <c r="R453" s="11"/>
    </row>
    <row r="454" spans="1:18" s="52" customFormat="1" ht="31.5">
      <c r="A454" s="146">
        <v>18</v>
      </c>
      <c r="B454" s="17" t="s">
        <v>1190</v>
      </c>
      <c r="C454" s="208" t="s">
        <v>1150</v>
      </c>
      <c r="D454" s="131">
        <v>0.03</v>
      </c>
      <c r="E454" s="15"/>
      <c r="F454" s="131">
        <v>0.03</v>
      </c>
      <c r="G454" s="50" t="s">
        <v>394</v>
      </c>
      <c r="H454" s="146" t="s">
        <v>23</v>
      </c>
      <c r="I454" s="146"/>
      <c r="J454" s="146"/>
      <c r="K454" s="146"/>
      <c r="L454" s="146" t="s">
        <v>1191</v>
      </c>
      <c r="M454" s="146" t="s">
        <v>1024</v>
      </c>
      <c r="N454" s="19"/>
      <c r="O454" s="146" t="s">
        <v>398</v>
      </c>
      <c r="R454" s="11"/>
    </row>
    <row r="455" spans="1:18" s="52" customFormat="1" ht="31.5">
      <c r="A455" s="146">
        <v>19</v>
      </c>
      <c r="B455" s="17" t="s">
        <v>1192</v>
      </c>
      <c r="C455" s="208" t="s">
        <v>1150</v>
      </c>
      <c r="D455" s="131">
        <v>0.57999999999999996</v>
      </c>
      <c r="E455" s="15"/>
      <c r="F455" s="131">
        <f>D455</f>
        <v>0.57999999999999996</v>
      </c>
      <c r="G455" s="50" t="s">
        <v>394</v>
      </c>
      <c r="H455" s="146" t="s">
        <v>23</v>
      </c>
      <c r="I455" s="146"/>
      <c r="J455" s="146"/>
      <c r="K455" s="146"/>
      <c r="L455" s="146" t="s">
        <v>1193</v>
      </c>
      <c r="M455" s="146" t="s">
        <v>1024</v>
      </c>
      <c r="N455" s="19"/>
      <c r="O455" s="146" t="s">
        <v>398</v>
      </c>
      <c r="R455" s="11"/>
    </row>
    <row r="456" spans="1:18" s="52" customFormat="1" ht="31.5">
      <c r="A456" s="146">
        <v>20</v>
      </c>
      <c r="B456" s="17" t="s">
        <v>1194</v>
      </c>
      <c r="C456" s="208" t="s">
        <v>1150</v>
      </c>
      <c r="D456" s="15">
        <f>0.12+1.25</f>
        <v>1.37</v>
      </c>
      <c r="E456" s="15"/>
      <c r="F456" s="15">
        <f>D456</f>
        <v>1.37</v>
      </c>
      <c r="G456" s="50" t="s">
        <v>394</v>
      </c>
      <c r="H456" s="146" t="s">
        <v>23</v>
      </c>
      <c r="I456" s="146"/>
      <c r="J456" s="146"/>
      <c r="K456" s="146"/>
      <c r="L456" s="146" t="s">
        <v>1195</v>
      </c>
      <c r="M456" s="146" t="s">
        <v>1024</v>
      </c>
      <c r="N456" s="19" t="s">
        <v>443</v>
      </c>
      <c r="O456" s="146" t="s">
        <v>398</v>
      </c>
      <c r="R456" s="11"/>
    </row>
    <row r="457" spans="1:18" s="52" customFormat="1" ht="54" customHeight="1">
      <c r="A457" s="146">
        <v>21</v>
      </c>
      <c r="B457" s="17" t="s">
        <v>1196</v>
      </c>
      <c r="C457" s="208" t="s">
        <v>1150</v>
      </c>
      <c r="D457" s="15">
        <v>2</v>
      </c>
      <c r="E457" s="15"/>
      <c r="F457" s="15">
        <f>D457</f>
        <v>2</v>
      </c>
      <c r="G457" s="50" t="s">
        <v>394</v>
      </c>
      <c r="H457" s="146" t="s">
        <v>23</v>
      </c>
      <c r="I457" s="146"/>
      <c r="J457" s="146"/>
      <c r="K457" s="146"/>
      <c r="L457" s="146" t="s">
        <v>1197</v>
      </c>
      <c r="M457" s="146" t="s">
        <v>1024</v>
      </c>
      <c r="N457" s="19" t="s">
        <v>1198</v>
      </c>
      <c r="O457" s="146" t="s">
        <v>1199</v>
      </c>
      <c r="R457" s="11"/>
    </row>
    <row r="458" spans="1:18" s="52" customFormat="1" ht="31.5">
      <c r="A458" s="146">
        <v>22</v>
      </c>
      <c r="B458" s="17" t="s">
        <v>1200</v>
      </c>
      <c r="C458" s="208" t="s">
        <v>1150</v>
      </c>
      <c r="D458" s="15">
        <v>3.08</v>
      </c>
      <c r="E458" s="15"/>
      <c r="F458" s="15">
        <f>D458</f>
        <v>3.08</v>
      </c>
      <c r="G458" s="50" t="s">
        <v>394</v>
      </c>
      <c r="H458" s="146" t="s">
        <v>23</v>
      </c>
      <c r="I458" s="146"/>
      <c r="J458" s="146"/>
      <c r="K458" s="146"/>
      <c r="L458" s="146" t="s">
        <v>1201</v>
      </c>
      <c r="M458" s="146" t="s">
        <v>1024</v>
      </c>
      <c r="N458" s="19" t="s">
        <v>443</v>
      </c>
      <c r="O458" s="146" t="s">
        <v>398</v>
      </c>
      <c r="R458" s="11"/>
    </row>
    <row r="459" spans="1:18" s="52" customFormat="1" ht="78.75">
      <c r="A459" s="146">
        <v>23</v>
      </c>
      <c r="B459" s="17" t="s">
        <v>1205</v>
      </c>
      <c r="C459" s="208" t="s">
        <v>1150</v>
      </c>
      <c r="D459" s="15">
        <v>4.75</v>
      </c>
      <c r="E459" s="38"/>
      <c r="F459" s="15">
        <v>4.75</v>
      </c>
      <c r="G459" s="146" t="s">
        <v>400</v>
      </c>
      <c r="H459" s="146" t="s">
        <v>23</v>
      </c>
      <c r="I459" s="146"/>
      <c r="J459" s="146"/>
      <c r="K459" s="146"/>
      <c r="L459" s="146" t="s">
        <v>1206</v>
      </c>
      <c r="M459" s="146" t="s">
        <v>1207</v>
      </c>
      <c r="N459" s="19" t="s">
        <v>1207</v>
      </c>
      <c r="O459" s="146" t="s">
        <v>1208</v>
      </c>
      <c r="R459" s="11"/>
    </row>
    <row r="460" spans="1:18" s="52" customFormat="1" ht="31.5">
      <c r="A460" s="146">
        <v>24</v>
      </c>
      <c r="B460" s="17" t="s">
        <v>1209</v>
      </c>
      <c r="C460" s="208" t="s">
        <v>1150</v>
      </c>
      <c r="D460" s="15">
        <f>0.26+0.86+0.47+0.07+0.24+0.1</f>
        <v>2</v>
      </c>
      <c r="E460" s="38"/>
      <c r="F460" s="15">
        <f t="shared" ref="F460:F467" si="15">D460</f>
        <v>2</v>
      </c>
      <c r="G460" s="146" t="s">
        <v>400</v>
      </c>
      <c r="H460" s="146" t="s">
        <v>23</v>
      </c>
      <c r="I460" s="146"/>
      <c r="J460" s="146"/>
      <c r="K460" s="146"/>
      <c r="L460" s="146" t="s">
        <v>1210</v>
      </c>
      <c r="M460" s="146" t="s">
        <v>1157</v>
      </c>
      <c r="N460" s="19" t="s">
        <v>418</v>
      </c>
      <c r="O460" s="146" t="s">
        <v>483</v>
      </c>
      <c r="R460" s="11"/>
    </row>
    <row r="461" spans="1:18" s="52" customFormat="1" ht="47.25">
      <c r="A461" s="146">
        <v>25</v>
      </c>
      <c r="B461" s="17" t="s">
        <v>1211</v>
      </c>
      <c r="C461" s="208" t="s">
        <v>1150</v>
      </c>
      <c r="D461" s="15">
        <f>1.1+1.37+1.6</f>
        <v>4.07</v>
      </c>
      <c r="E461" s="15"/>
      <c r="F461" s="15">
        <f t="shared" si="15"/>
        <v>4.07</v>
      </c>
      <c r="G461" s="146" t="s">
        <v>400</v>
      </c>
      <c r="H461" s="146" t="s">
        <v>23</v>
      </c>
      <c r="I461" s="146"/>
      <c r="J461" s="146"/>
      <c r="K461" s="146"/>
      <c r="L461" s="146" t="s">
        <v>1212</v>
      </c>
      <c r="M461" s="146" t="s">
        <v>1213</v>
      </c>
      <c r="N461" s="19" t="s">
        <v>1214</v>
      </c>
      <c r="O461" s="146" t="s">
        <v>483</v>
      </c>
      <c r="R461" s="11"/>
    </row>
    <row r="462" spans="1:18" s="52" customFormat="1" ht="31.5">
      <c r="A462" s="146">
        <v>26</v>
      </c>
      <c r="B462" s="17" t="s">
        <v>1215</v>
      </c>
      <c r="C462" s="208" t="s">
        <v>1150</v>
      </c>
      <c r="D462" s="15">
        <f>2.8+0.43</f>
        <v>3.23</v>
      </c>
      <c r="E462" s="15"/>
      <c r="F462" s="15">
        <f t="shared" si="15"/>
        <v>3.23</v>
      </c>
      <c r="G462" s="146" t="s">
        <v>400</v>
      </c>
      <c r="H462" s="146" t="s">
        <v>23</v>
      </c>
      <c r="I462" s="146"/>
      <c r="J462" s="146"/>
      <c r="K462" s="146"/>
      <c r="L462" s="146" t="s">
        <v>1216</v>
      </c>
      <c r="M462" s="146" t="s">
        <v>1157</v>
      </c>
      <c r="N462" s="19" t="s">
        <v>384</v>
      </c>
      <c r="O462" s="146" t="s">
        <v>483</v>
      </c>
      <c r="R462" s="11"/>
    </row>
    <row r="463" spans="1:18" s="52" customFormat="1" ht="31.5">
      <c r="A463" s="146">
        <v>27</v>
      </c>
      <c r="B463" s="17" t="s">
        <v>1217</v>
      </c>
      <c r="C463" s="208" t="s">
        <v>1150</v>
      </c>
      <c r="D463" s="15">
        <f>0.04+0.52</f>
        <v>0.56000000000000005</v>
      </c>
      <c r="E463" s="15"/>
      <c r="F463" s="15">
        <f t="shared" si="15"/>
        <v>0.56000000000000005</v>
      </c>
      <c r="G463" s="146" t="s">
        <v>400</v>
      </c>
      <c r="H463" s="146" t="s">
        <v>23</v>
      </c>
      <c r="I463" s="146"/>
      <c r="J463" s="146"/>
      <c r="K463" s="146"/>
      <c r="L463" s="146" t="s">
        <v>1218</v>
      </c>
      <c r="M463" s="146" t="s">
        <v>1157</v>
      </c>
      <c r="N463" s="19" t="s">
        <v>418</v>
      </c>
      <c r="O463" s="146" t="s">
        <v>483</v>
      </c>
      <c r="R463" s="11"/>
    </row>
    <row r="464" spans="1:18" s="52" customFormat="1" ht="31.5">
      <c r="A464" s="146">
        <v>28</v>
      </c>
      <c r="B464" s="17" t="s">
        <v>1219</v>
      </c>
      <c r="C464" s="208" t="s">
        <v>1150</v>
      </c>
      <c r="D464" s="15">
        <f>0.03+0.25</f>
        <v>0.28000000000000003</v>
      </c>
      <c r="E464" s="15"/>
      <c r="F464" s="15">
        <f t="shared" si="15"/>
        <v>0.28000000000000003</v>
      </c>
      <c r="G464" s="146" t="s">
        <v>400</v>
      </c>
      <c r="H464" s="146" t="s">
        <v>23</v>
      </c>
      <c r="I464" s="146"/>
      <c r="J464" s="146"/>
      <c r="K464" s="146"/>
      <c r="L464" s="146" t="s">
        <v>1220</v>
      </c>
      <c r="M464" s="146" t="s">
        <v>1157</v>
      </c>
      <c r="N464" s="19" t="s">
        <v>418</v>
      </c>
      <c r="O464" s="146" t="s">
        <v>483</v>
      </c>
      <c r="R464" s="11"/>
    </row>
    <row r="465" spans="1:18" s="52" customFormat="1" ht="31.5">
      <c r="A465" s="146">
        <v>29</v>
      </c>
      <c r="B465" s="17" t="s">
        <v>1221</v>
      </c>
      <c r="C465" s="208" t="s">
        <v>1150</v>
      </c>
      <c r="D465" s="15">
        <f>0.43+0.13+0.35</f>
        <v>0.91</v>
      </c>
      <c r="E465" s="15"/>
      <c r="F465" s="15">
        <f t="shared" si="15"/>
        <v>0.91</v>
      </c>
      <c r="G465" s="146" t="s">
        <v>400</v>
      </c>
      <c r="H465" s="146" t="s">
        <v>23</v>
      </c>
      <c r="I465" s="146"/>
      <c r="J465" s="146"/>
      <c r="K465" s="146"/>
      <c r="L465" s="146" t="s">
        <v>1222</v>
      </c>
      <c r="M465" s="146" t="s">
        <v>1157</v>
      </c>
      <c r="N465" s="19" t="s">
        <v>418</v>
      </c>
      <c r="O465" s="146" t="s">
        <v>483</v>
      </c>
      <c r="R465" s="11"/>
    </row>
    <row r="466" spans="1:18" s="52" customFormat="1" ht="31.5">
      <c r="A466" s="146">
        <v>30</v>
      </c>
      <c r="B466" s="17" t="s">
        <v>1223</v>
      </c>
      <c r="C466" s="208" t="s">
        <v>1150</v>
      </c>
      <c r="D466" s="15">
        <f>0.45+0.04</f>
        <v>0.49</v>
      </c>
      <c r="E466" s="15"/>
      <c r="F466" s="15">
        <f t="shared" si="15"/>
        <v>0.49</v>
      </c>
      <c r="G466" s="146" t="s">
        <v>400</v>
      </c>
      <c r="H466" s="146" t="s">
        <v>23</v>
      </c>
      <c r="I466" s="146"/>
      <c r="J466" s="146"/>
      <c r="K466" s="146" t="s">
        <v>1224</v>
      </c>
      <c r="L466" s="146" t="s">
        <v>1225</v>
      </c>
      <c r="M466" s="146" t="s">
        <v>1157</v>
      </c>
      <c r="N466" s="19" t="s">
        <v>402</v>
      </c>
      <c r="O466" s="146" t="s">
        <v>1640</v>
      </c>
      <c r="R466" s="11"/>
    </row>
    <row r="467" spans="1:18" s="52" customFormat="1" ht="31.5">
      <c r="A467" s="146">
        <v>31</v>
      </c>
      <c r="B467" s="17" t="s">
        <v>1226</v>
      </c>
      <c r="C467" s="208" t="s">
        <v>1150</v>
      </c>
      <c r="D467" s="15">
        <f>0.89+2</f>
        <v>2.89</v>
      </c>
      <c r="E467" s="15"/>
      <c r="F467" s="15">
        <f t="shared" si="15"/>
        <v>2.89</v>
      </c>
      <c r="G467" s="146" t="s">
        <v>400</v>
      </c>
      <c r="H467" s="146" t="s">
        <v>23</v>
      </c>
      <c r="I467" s="146"/>
      <c r="J467" s="146"/>
      <c r="K467" s="146"/>
      <c r="L467" s="146" t="s">
        <v>1227</v>
      </c>
      <c r="M467" s="146" t="s">
        <v>1157</v>
      </c>
      <c r="N467" s="19" t="s">
        <v>418</v>
      </c>
      <c r="O467" s="146" t="s">
        <v>483</v>
      </c>
      <c r="R467" s="11"/>
    </row>
    <row r="468" spans="1:18" s="52" customFormat="1" ht="66.75" customHeight="1">
      <c r="A468" s="146">
        <v>32</v>
      </c>
      <c r="B468" s="17" t="s">
        <v>1228</v>
      </c>
      <c r="C468" s="208" t="s">
        <v>1150</v>
      </c>
      <c r="D468" s="15">
        <v>0.8</v>
      </c>
      <c r="E468" s="15"/>
      <c r="F468" s="15">
        <v>0.8</v>
      </c>
      <c r="G468" s="146" t="s">
        <v>400</v>
      </c>
      <c r="H468" s="146" t="s">
        <v>86</v>
      </c>
      <c r="I468" s="49"/>
      <c r="J468" s="146" t="s">
        <v>0</v>
      </c>
      <c r="K468" s="146" t="s">
        <v>90</v>
      </c>
      <c r="L468" s="146" t="s">
        <v>1229</v>
      </c>
      <c r="M468" s="146" t="s">
        <v>1157</v>
      </c>
      <c r="N468" s="19" t="s">
        <v>418</v>
      </c>
      <c r="O468" s="146" t="s">
        <v>483</v>
      </c>
      <c r="R468" s="11"/>
    </row>
    <row r="469" spans="1:18" s="52" customFormat="1" ht="31.5">
      <c r="A469" s="146">
        <v>33</v>
      </c>
      <c r="B469" s="17" t="s">
        <v>1230</v>
      </c>
      <c r="C469" s="208" t="s">
        <v>1150</v>
      </c>
      <c r="D469" s="15">
        <v>0.56999999999999995</v>
      </c>
      <c r="E469" s="15"/>
      <c r="F469" s="15">
        <f>D469</f>
        <v>0.56999999999999995</v>
      </c>
      <c r="G469" s="146" t="s">
        <v>400</v>
      </c>
      <c r="H469" s="146" t="s">
        <v>23</v>
      </c>
      <c r="I469" s="146"/>
      <c r="J469" s="146"/>
      <c r="K469" s="146"/>
      <c r="L469" s="146" t="s">
        <v>1231</v>
      </c>
      <c r="M469" s="146" t="s">
        <v>1157</v>
      </c>
      <c r="N469" s="19" t="s">
        <v>418</v>
      </c>
      <c r="O469" s="146" t="s">
        <v>483</v>
      </c>
      <c r="R469" s="11"/>
    </row>
    <row r="470" spans="1:18" s="52" customFormat="1" ht="47.25">
      <c r="A470" s="146">
        <v>34</v>
      </c>
      <c r="B470" s="186" t="s">
        <v>1232</v>
      </c>
      <c r="C470" s="187"/>
      <c r="D470" s="188">
        <v>0.68</v>
      </c>
      <c r="E470" s="189"/>
      <c r="F470" s="188">
        <v>0.68</v>
      </c>
      <c r="G470" s="146" t="s">
        <v>400</v>
      </c>
      <c r="H470" s="190"/>
      <c r="I470" s="190"/>
      <c r="J470" s="190"/>
      <c r="K470" s="190"/>
      <c r="L470" s="190" t="s">
        <v>1233</v>
      </c>
      <c r="M470" s="190"/>
      <c r="N470" s="190"/>
      <c r="O470" s="146" t="s">
        <v>1642</v>
      </c>
      <c r="R470" s="11"/>
    </row>
    <row r="471" spans="1:18" s="52" customFormat="1" ht="15.75">
      <c r="A471" s="146"/>
      <c r="B471" s="95" t="s">
        <v>1234</v>
      </c>
      <c r="C471" s="14"/>
      <c r="D471" s="15"/>
      <c r="E471" s="15"/>
      <c r="F471" s="15"/>
      <c r="G471" s="146"/>
      <c r="H471" s="146"/>
      <c r="I471" s="156"/>
      <c r="J471" s="146"/>
      <c r="K471" s="19"/>
      <c r="L471" s="146"/>
      <c r="M471" s="146"/>
      <c r="N471" s="19"/>
      <c r="O471" s="146"/>
      <c r="R471" s="11"/>
    </row>
    <row r="472" spans="1:18" s="10" customFormat="1" ht="94.5">
      <c r="A472" s="146">
        <v>1</v>
      </c>
      <c r="B472" s="17" t="s">
        <v>234</v>
      </c>
      <c r="C472" s="14" t="s">
        <v>235</v>
      </c>
      <c r="D472" s="15">
        <v>3.8</v>
      </c>
      <c r="E472" s="38"/>
      <c r="F472" s="15">
        <v>6.9</v>
      </c>
      <c r="G472" s="146" t="s">
        <v>22</v>
      </c>
      <c r="H472" s="146" t="s">
        <v>23</v>
      </c>
      <c r="I472" s="146"/>
      <c r="J472" s="146"/>
      <c r="K472" s="146"/>
      <c r="L472" s="146" t="s">
        <v>236</v>
      </c>
      <c r="M472" s="146" t="s">
        <v>237</v>
      </c>
      <c r="N472" s="19" t="s">
        <v>32</v>
      </c>
      <c r="O472" s="146" t="s">
        <v>342</v>
      </c>
      <c r="R472" s="10" t="s">
        <v>27</v>
      </c>
    </row>
    <row r="473" spans="1:18" s="10" customFormat="1" ht="63">
      <c r="A473" s="146">
        <v>2</v>
      </c>
      <c r="B473" s="17" t="s">
        <v>343</v>
      </c>
      <c r="C473" s="14" t="s">
        <v>235</v>
      </c>
      <c r="D473" s="15">
        <v>3.85</v>
      </c>
      <c r="E473" s="38"/>
      <c r="F473" s="15">
        <v>3.85</v>
      </c>
      <c r="G473" s="146" t="s">
        <v>22</v>
      </c>
      <c r="H473" s="146" t="s">
        <v>23</v>
      </c>
      <c r="I473" s="146"/>
      <c r="J473" s="146"/>
      <c r="K473" s="146"/>
      <c r="L473" s="146" t="s">
        <v>238</v>
      </c>
      <c r="M473" s="146" t="s">
        <v>239</v>
      </c>
      <c r="N473" s="19" t="s">
        <v>239</v>
      </c>
      <c r="O473" s="40" t="s">
        <v>318</v>
      </c>
      <c r="R473" s="10" t="s">
        <v>27</v>
      </c>
    </row>
    <row r="474" spans="1:18" s="10" customFormat="1" ht="63">
      <c r="A474" s="146">
        <v>3</v>
      </c>
      <c r="B474" s="17" t="s">
        <v>240</v>
      </c>
      <c r="C474" s="14" t="s">
        <v>235</v>
      </c>
      <c r="D474" s="15">
        <v>0.5</v>
      </c>
      <c r="E474" s="38"/>
      <c r="F474" s="15">
        <v>0.5</v>
      </c>
      <c r="G474" s="146" t="s">
        <v>22</v>
      </c>
      <c r="H474" s="146" t="s">
        <v>23</v>
      </c>
      <c r="I474" s="146"/>
      <c r="J474" s="146"/>
      <c r="K474" s="146"/>
      <c r="L474" s="146" t="s">
        <v>241</v>
      </c>
      <c r="M474" s="146" t="s">
        <v>242</v>
      </c>
      <c r="N474" s="19"/>
      <c r="O474" s="40" t="s">
        <v>318</v>
      </c>
      <c r="R474" s="10" t="s">
        <v>27</v>
      </c>
    </row>
    <row r="475" spans="1:18" s="10" customFormat="1" ht="47.25">
      <c r="A475" s="146">
        <v>4</v>
      </c>
      <c r="B475" s="17" t="s">
        <v>243</v>
      </c>
      <c r="C475" s="14" t="s">
        <v>235</v>
      </c>
      <c r="D475" s="15">
        <v>3.5999999999999997E-2</v>
      </c>
      <c r="E475" s="38"/>
      <c r="F475" s="15">
        <v>3.5999999999999997E-2</v>
      </c>
      <c r="G475" s="146" t="s">
        <v>22</v>
      </c>
      <c r="H475" s="146" t="s">
        <v>23</v>
      </c>
      <c r="I475" s="146"/>
      <c r="J475" s="146"/>
      <c r="K475" s="146"/>
      <c r="L475" s="146" t="s">
        <v>244</v>
      </c>
      <c r="M475" s="146" t="s">
        <v>316</v>
      </c>
      <c r="N475" s="19" t="s">
        <v>316</v>
      </c>
      <c r="O475" s="40" t="s">
        <v>318</v>
      </c>
      <c r="R475" s="11" t="s">
        <v>245</v>
      </c>
    </row>
    <row r="476" spans="1:18" s="10" customFormat="1" ht="31.5">
      <c r="A476" s="146">
        <v>5</v>
      </c>
      <c r="B476" s="17" t="s">
        <v>248</v>
      </c>
      <c r="C476" s="14" t="s">
        <v>235</v>
      </c>
      <c r="D476" s="15">
        <v>0.44</v>
      </c>
      <c r="E476" s="38"/>
      <c r="F476" s="15">
        <v>0.44</v>
      </c>
      <c r="G476" s="146" t="s">
        <v>22</v>
      </c>
      <c r="H476" s="146" t="s">
        <v>23</v>
      </c>
      <c r="I476" s="146"/>
      <c r="J476" s="146"/>
      <c r="K476" s="146"/>
      <c r="L476" s="146" t="s">
        <v>249</v>
      </c>
      <c r="M476" s="146"/>
      <c r="N476" s="19"/>
      <c r="O476" s="40" t="s">
        <v>318</v>
      </c>
      <c r="R476" s="11" t="s">
        <v>245</v>
      </c>
    </row>
    <row r="477" spans="1:18" s="10" customFormat="1" ht="94.5">
      <c r="A477" s="146">
        <v>6</v>
      </c>
      <c r="B477" s="17" t="s">
        <v>250</v>
      </c>
      <c r="C477" s="14" t="s">
        <v>235</v>
      </c>
      <c r="D477" s="15">
        <v>0.73</v>
      </c>
      <c r="E477" s="38"/>
      <c r="F477" s="15">
        <v>0.73</v>
      </c>
      <c r="G477" s="146" t="s">
        <v>22</v>
      </c>
      <c r="H477" s="146" t="s">
        <v>23</v>
      </c>
      <c r="I477" s="146"/>
      <c r="J477" s="146"/>
      <c r="K477" s="146"/>
      <c r="L477" s="146" t="s">
        <v>251</v>
      </c>
      <c r="M477" s="146"/>
      <c r="N477" s="19"/>
      <c r="O477" s="146" t="s">
        <v>332</v>
      </c>
      <c r="R477" s="11" t="s">
        <v>245</v>
      </c>
    </row>
    <row r="478" spans="1:18" s="10" customFormat="1" ht="94.5">
      <c r="A478" s="146">
        <v>7</v>
      </c>
      <c r="B478" s="17" t="s">
        <v>252</v>
      </c>
      <c r="C478" s="14" t="s">
        <v>235</v>
      </c>
      <c r="D478" s="15">
        <v>0.3</v>
      </c>
      <c r="E478" s="38"/>
      <c r="F478" s="15">
        <v>0.3</v>
      </c>
      <c r="G478" s="146" t="s">
        <v>22</v>
      </c>
      <c r="H478" s="146" t="s">
        <v>23</v>
      </c>
      <c r="I478" s="146"/>
      <c r="J478" s="146"/>
      <c r="K478" s="146"/>
      <c r="L478" s="146" t="s">
        <v>253</v>
      </c>
      <c r="M478" s="146" t="s">
        <v>254</v>
      </c>
      <c r="N478" s="19" t="s">
        <v>254</v>
      </c>
      <c r="O478" s="146" t="s">
        <v>333</v>
      </c>
      <c r="R478" s="10" t="s">
        <v>27</v>
      </c>
    </row>
    <row r="479" spans="1:18" s="10" customFormat="1" ht="31.5">
      <c r="A479" s="146">
        <v>8</v>
      </c>
      <c r="B479" s="17" t="s">
        <v>259</v>
      </c>
      <c r="C479" s="14" t="s">
        <v>235</v>
      </c>
      <c r="D479" s="15">
        <v>0.34</v>
      </c>
      <c r="E479" s="38"/>
      <c r="F479" s="15">
        <v>0.34</v>
      </c>
      <c r="G479" s="146" t="s">
        <v>22</v>
      </c>
      <c r="H479" s="146" t="s">
        <v>23</v>
      </c>
      <c r="I479" s="146"/>
      <c r="J479" s="146"/>
      <c r="K479" s="146"/>
      <c r="L479" s="146" t="s">
        <v>260</v>
      </c>
      <c r="M479" s="146" t="s">
        <v>224</v>
      </c>
      <c r="N479" s="19" t="s">
        <v>32</v>
      </c>
      <c r="O479" s="40" t="s">
        <v>318</v>
      </c>
      <c r="R479" s="10" t="s">
        <v>27</v>
      </c>
    </row>
    <row r="480" spans="1:18" s="10" customFormat="1" ht="31.5">
      <c r="A480" s="146">
        <v>9</v>
      </c>
      <c r="B480" s="17" t="s">
        <v>261</v>
      </c>
      <c r="C480" s="14" t="s">
        <v>235</v>
      </c>
      <c r="D480" s="15">
        <v>2.39</v>
      </c>
      <c r="E480" s="38"/>
      <c r="F480" s="15">
        <v>2.39</v>
      </c>
      <c r="G480" s="146" t="s">
        <v>22</v>
      </c>
      <c r="H480" s="146" t="s">
        <v>23</v>
      </c>
      <c r="I480" s="146"/>
      <c r="J480" s="146"/>
      <c r="K480" s="146"/>
      <c r="L480" s="146" t="s">
        <v>262</v>
      </c>
      <c r="M480" s="146" t="s">
        <v>224</v>
      </c>
      <c r="N480" s="19" t="s">
        <v>32</v>
      </c>
      <c r="O480" s="40" t="s">
        <v>318</v>
      </c>
      <c r="R480" s="11" t="s">
        <v>245</v>
      </c>
    </row>
    <row r="481" spans="1:18" s="10" customFormat="1" ht="94.5">
      <c r="A481" s="146">
        <v>10</v>
      </c>
      <c r="B481" s="17" t="s">
        <v>263</v>
      </c>
      <c r="C481" s="14" t="s">
        <v>235</v>
      </c>
      <c r="D481" s="15">
        <v>0.7</v>
      </c>
      <c r="E481" s="38"/>
      <c r="F481" s="15">
        <v>0.7</v>
      </c>
      <c r="G481" s="146" t="s">
        <v>22</v>
      </c>
      <c r="H481" s="146" t="s">
        <v>23</v>
      </c>
      <c r="I481" s="146"/>
      <c r="J481" s="146"/>
      <c r="K481" s="146"/>
      <c r="L481" s="146" t="s">
        <v>264</v>
      </c>
      <c r="M481" s="146" t="s">
        <v>265</v>
      </c>
      <c r="N481" s="19" t="s">
        <v>32</v>
      </c>
      <c r="O481" s="146" t="s">
        <v>334</v>
      </c>
      <c r="R481" s="10" t="s">
        <v>27</v>
      </c>
    </row>
    <row r="482" spans="1:18" s="10" customFormat="1" ht="94.5">
      <c r="A482" s="146">
        <v>11</v>
      </c>
      <c r="B482" s="17" t="s">
        <v>266</v>
      </c>
      <c r="C482" s="14" t="s">
        <v>235</v>
      </c>
      <c r="D482" s="15">
        <v>1.47</v>
      </c>
      <c r="E482" s="38"/>
      <c r="F482" s="15">
        <v>1.47</v>
      </c>
      <c r="G482" s="146" t="s">
        <v>22</v>
      </c>
      <c r="H482" s="146" t="s">
        <v>23</v>
      </c>
      <c r="I482" s="146"/>
      <c r="J482" s="146"/>
      <c r="K482" s="146"/>
      <c r="L482" s="146" t="s">
        <v>267</v>
      </c>
      <c r="M482" s="146" t="s">
        <v>237</v>
      </c>
      <c r="N482" s="19" t="s">
        <v>237</v>
      </c>
      <c r="O482" s="146" t="s">
        <v>335</v>
      </c>
      <c r="R482" s="11" t="s">
        <v>245</v>
      </c>
    </row>
    <row r="483" spans="1:18" s="10" customFormat="1" ht="31.5">
      <c r="A483" s="146">
        <v>12</v>
      </c>
      <c r="B483" s="34" t="s">
        <v>268</v>
      </c>
      <c r="C483" s="14" t="s">
        <v>235</v>
      </c>
      <c r="D483" s="15">
        <v>2.5</v>
      </c>
      <c r="E483" s="38"/>
      <c r="F483" s="15">
        <v>2.5</v>
      </c>
      <c r="G483" s="146" t="s">
        <v>22</v>
      </c>
      <c r="H483" s="146" t="s">
        <v>23</v>
      </c>
      <c r="I483" s="146"/>
      <c r="J483" s="146"/>
      <c r="K483" s="146" t="s">
        <v>93</v>
      </c>
      <c r="L483" s="146" t="s">
        <v>269</v>
      </c>
      <c r="M483" s="146" t="s">
        <v>224</v>
      </c>
      <c r="N483" s="19" t="s">
        <v>32</v>
      </c>
      <c r="O483" s="40" t="s">
        <v>1624</v>
      </c>
      <c r="R483" s="10" t="s">
        <v>27</v>
      </c>
    </row>
    <row r="484" spans="1:18" s="10" customFormat="1" ht="31.5">
      <c r="A484" s="146">
        <v>13</v>
      </c>
      <c r="B484" s="17" t="s">
        <v>270</v>
      </c>
      <c r="C484" s="14" t="s">
        <v>235</v>
      </c>
      <c r="D484" s="25">
        <v>0.34</v>
      </c>
      <c r="E484" s="15"/>
      <c r="F484" s="25">
        <v>0.34</v>
      </c>
      <c r="G484" s="146" t="s">
        <v>22</v>
      </c>
      <c r="H484" s="146" t="s">
        <v>23</v>
      </c>
      <c r="I484" s="146"/>
      <c r="J484" s="146"/>
      <c r="K484" s="146" t="s">
        <v>55</v>
      </c>
      <c r="L484" s="146" t="s">
        <v>271</v>
      </c>
      <c r="M484" s="146" t="s">
        <v>224</v>
      </c>
      <c r="N484" s="19" t="s">
        <v>32</v>
      </c>
      <c r="O484" s="40" t="s">
        <v>318</v>
      </c>
      <c r="R484" s="10" t="s">
        <v>27</v>
      </c>
    </row>
    <row r="485" spans="1:18" s="10" customFormat="1" ht="47.25">
      <c r="A485" s="146">
        <v>14</v>
      </c>
      <c r="B485" s="34" t="s">
        <v>272</v>
      </c>
      <c r="C485" s="14" t="s">
        <v>235</v>
      </c>
      <c r="D485" s="15">
        <v>7.0000000000000007E-2</v>
      </c>
      <c r="E485" s="38"/>
      <c r="F485" s="15">
        <v>7.0000000000000007E-2</v>
      </c>
      <c r="G485" s="146" t="s">
        <v>22</v>
      </c>
      <c r="H485" s="146" t="s">
        <v>23</v>
      </c>
      <c r="I485" s="146"/>
      <c r="J485" s="146"/>
      <c r="K485" s="146" t="s">
        <v>93</v>
      </c>
      <c r="L485" s="146" t="s">
        <v>273</v>
      </c>
      <c r="M485" s="146" t="s">
        <v>224</v>
      </c>
      <c r="N485" s="19" t="s">
        <v>32</v>
      </c>
      <c r="O485" s="40" t="s">
        <v>318</v>
      </c>
      <c r="R485" s="11" t="s">
        <v>33</v>
      </c>
    </row>
    <row r="486" spans="1:18" s="10" customFormat="1" ht="47.25">
      <c r="A486" s="146">
        <v>15</v>
      </c>
      <c r="B486" s="17" t="s">
        <v>274</v>
      </c>
      <c r="C486" s="14" t="s">
        <v>235</v>
      </c>
      <c r="D486" s="15">
        <v>1.67</v>
      </c>
      <c r="E486" s="38"/>
      <c r="F486" s="15">
        <v>1.67</v>
      </c>
      <c r="G486" s="146" t="s">
        <v>22</v>
      </c>
      <c r="H486" s="146" t="s">
        <v>86</v>
      </c>
      <c r="I486" s="49"/>
      <c r="J486" s="146" t="s">
        <v>0</v>
      </c>
      <c r="K486" s="146" t="s">
        <v>55</v>
      </c>
      <c r="L486" s="146" t="s">
        <v>275</v>
      </c>
      <c r="M486" s="146" t="s">
        <v>224</v>
      </c>
      <c r="N486" s="19" t="s">
        <v>32</v>
      </c>
      <c r="O486" s="40" t="s">
        <v>318</v>
      </c>
      <c r="R486" s="10" t="s">
        <v>27</v>
      </c>
    </row>
    <row r="487" spans="1:18" s="10" customFormat="1" ht="31.5">
      <c r="A487" s="146">
        <v>16</v>
      </c>
      <c r="B487" s="34" t="s">
        <v>276</v>
      </c>
      <c r="C487" s="14" t="s">
        <v>235</v>
      </c>
      <c r="D487" s="15">
        <v>0.03</v>
      </c>
      <c r="E487" s="15"/>
      <c r="F487" s="15">
        <v>0.03</v>
      </c>
      <c r="G487" s="146" t="s">
        <v>22</v>
      </c>
      <c r="H487" s="146" t="s">
        <v>23</v>
      </c>
      <c r="I487" s="146"/>
      <c r="J487" s="146"/>
      <c r="K487" s="146" t="s">
        <v>55</v>
      </c>
      <c r="L487" s="146" t="s">
        <v>277</v>
      </c>
      <c r="M487" s="146" t="s">
        <v>224</v>
      </c>
      <c r="N487" s="19" t="s">
        <v>32</v>
      </c>
      <c r="O487" s="40" t="s">
        <v>318</v>
      </c>
      <c r="R487" s="11" t="s">
        <v>33</v>
      </c>
    </row>
    <row r="488" spans="1:18" s="10" customFormat="1" ht="31.5">
      <c r="A488" s="146">
        <v>17</v>
      </c>
      <c r="B488" s="17" t="s">
        <v>278</v>
      </c>
      <c r="C488" s="14" t="s">
        <v>235</v>
      </c>
      <c r="D488" s="15">
        <v>0.05</v>
      </c>
      <c r="E488" s="38"/>
      <c r="F488" s="15">
        <v>0.05</v>
      </c>
      <c r="G488" s="146" t="s">
        <v>22</v>
      </c>
      <c r="H488" s="146" t="s">
        <v>86</v>
      </c>
      <c r="I488" s="146"/>
      <c r="J488" s="146"/>
      <c r="K488" s="146"/>
      <c r="L488" s="146" t="s">
        <v>279</v>
      </c>
      <c r="M488" s="146"/>
      <c r="N488" s="19"/>
      <c r="O488" s="40" t="s">
        <v>1639</v>
      </c>
      <c r="R488" s="11" t="s">
        <v>33</v>
      </c>
    </row>
    <row r="489" spans="1:18" s="10" customFormat="1" ht="31.5">
      <c r="A489" s="146">
        <v>18</v>
      </c>
      <c r="B489" s="17" t="s">
        <v>280</v>
      </c>
      <c r="C489" s="14" t="s">
        <v>235</v>
      </c>
      <c r="D489" s="15">
        <v>0.06</v>
      </c>
      <c r="E489" s="15"/>
      <c r="F489" s="15">
        <v>0.06</v>
      </c>
      <c r="G489" s="146" t="s">
        <v>22</v>
      </c>
      <c r="H489" s="146" t="s">
        <v>23</v>
      </c>
      <c r="I489" s="146"/>
      <c r="J489" s="146"/>
      <c r="K489" s="146"/>
      <c r="L489" s="146" t="s">
        <v>281</v>
      </c>
      <c r="M489" s="146" t="s">
        <v>224</v>
      </c>
      <c r="N489" s="19" t="s">
        <v>32</v>
      </c>
      <c r="O489" s="40" t="s">
        <v>318</v>
      </c>
      <c r="R489" s="10" t="s">
        <v>27</v>
      </c>
    </row>
    <row r="490" spans="1:18" s="10" customFormat="1" ht="31.5">
      <c r="A490" s="146">
        <v>19</v>
      </c>
      <c r="B490" s="17" t="s">
        <v>282</v>
      </c>
      <c r="C490" s="14" t="s">
        <v>235</v>
      </c>
      <c r="D490" s="15">
        <v>0.33</v>
      </c>
      <c r="E490" s="53"/>
      <c r="F490" s="15">
        <v>0.33</v>
      </c>
      <c r="G490" s="146" t="s">
        <v>22</v>
      </c>
      <c r="H490" s="146" t="s">
        <v>23</v>
      </c>
      <c r="I490" s="146"/>
      <c r="J490" s="146"/>
      <c r="K490" s="146"/>
      <c r="L490" s="146" t="s">
        <v>283</v>
      </c>
      <c r="M490" s="146" t="s">
        <v>224</v>
      </c>
      <c r="N490" s="19" t="s">
        <v>32</v>
      </c>
      <c r="O490" s="40" t="s">
        <v>318</v>
      </c>
      <c r="R490" s="10" t="s">
        <v>27</v>
      </c>
    </row>
    <row r="491" spans="1:18" s="10" customFormat="1" ht="31.5">
      <c r="A491" s="146">
        <v>20</v>
      </c>
      <c r="B491" s="17" t="s">
        <v>284</v>
      </c>
      <c r="C491" s="14" t="s">
        <v>235</v>
      </c>
      <c r="D491" s="15">
        <v>0.05</v>
      </c>
      <c r="E491" s="96"/>
      <c r="F491" s="15">
        <v>0.05</v>
      </c>
      <c r="G491" s="146" t="s">
        <v>22</v>
      </c>
      <c r="H491" s="146" t="s">
        <v>23</v>
      </c>
      <c r="I491" s="146"/>
      <c r="J491" s="146"/>
      <c r="K491" s="146"/>
      <c r="L491" s="146" t="s">
        <v>285</v>
      </c>
      <c r="M491" s="146"/>
      <c r="N491" s="19"/>
      <c r="O491" s="146" t="s">
        <v>336</v>
      </c>
      <c r="R491" s="11" t="s">
        <v>33</v>
      </c>
    </row>
    <row r="492" spans="1:18" s="10" customFormat="1" ht="33" customHeight="1">
      <c r="A492" s="146">
        <v>21</v>
      </c>
      <c r="B492" s="17" t="s">
        <v>1634</v>
      </c>
      <c r="C492" s="14" t="s">
        <v>235</v>
      </c>
      <c r="D492" s="15">
        <v>0.4</v>
      </c>
      <c r="E492" s="96"/>
      <c r="F492" s="15">
        <v>0.4</v>
      </c>
      <c r="G492" s="146" t="s">
        <v>22</v>
      </c>
      <c r="H492" s="146" t="s">
        <v>86</v>
      </c>
      <c r="I492" s="146"/>
      <c r="J492" s="146"/>
      <c r="K492" s="146"/>
      <c r="L492" s="146"/>
      <c r="M492" s="146"/>
      <c r="N492" s="19"/>
      <c r="O492" s="146" t="s">
        <v>1628</v>
      </c>
      <c r="R492" s="11"/>
    </row>
    <row r="493" spans="1:18" s="10" customFormat="1" ht="33" customHeight="1">
      <c r="A493" s="146">
        <v>22</v>
      </c>
      <c r="B493" s="212" t="s">
        <v>1636</v>
      </c>
      <c r="C493" s="14" t="s">
        <v>235</v>
      </c>
      <c r="D493" s="15">
        <v>1.67</v>
      </c>
      <c r="E493" s="96"/>
      <c r="F493" s="15">
        <v>1.67</v>
      </c>
      <c r="G493" s="146" t="s">
        <v>22</v>
      </c>
      <c r="H493" s="146" t="s">
        <v>86</v>
      </c>
      <c r="I493" s="146"/>
      <c r="J493" s="146"/>
      <c r="K493" s="146"/>
      <c r="L493" s="146"/>
      <c r="M493" s="146"/>
      <c r="N493" s="19"/>
      <c r="O493" s="146" t="s">
        <v>1628</v>
      </c>
      <c r="R493" s="11"/>
    </row>
    <row r="494" spans="1:18" ht="126">
      <c r="A494" s="146">
        <v>23</v>
      </c>
      <c r="B494" s="17" t="s">
        <v>288</v>
      </c>
      <c r="C494" s="14" t="s">
        <v>235</v>
      </c>
      <c r="D494" s="21">
        <v>0.76</v>
      </c>
      <c r="E494" s="21"/>
      <c r="F494" s="21">
        <f>D494</f>
        <v>0.76</v>
      </c>
      <c r="G494" s="146" t="s">
        <v>22</v>
      </c>
      <c r="H494" s="146" t="s">
        <v>23</v>
      </c>
      <c r="I494" s="146"/>
      <c r="J494" s="146"/>
      <c r="K494" s="146"/>
      <c r="L494" s="146" t="s">
        <v>289</v>
      </c>
      <c r="M494" s="146" t="s">
        <v>290</v>
      </c>
      <c r="N494" s="19" t="s">
        <v>290</v>
      </c>
      <c r="O494" s="146" t="s">
        <v>338</v>
      </c>
      <c r="R494" s="11" t="s">
        <v>27</v>
      </c>
    </row>
    <row r="495" spans="1:18" s="10" customFormat="1" ht="31.5">
      <c r="A495" s="146">
        <v>24</v>
      </c>
      <c r="B495" s="17" t="s">
        <v>291</v>
      </c>
      <c r="C495" s="14" t="s">
        <v>235</v>
      </c>
      <c r="D495" s="21">
        <v>6.2</v>
      </c>
      <c r="E495" s="21"/>
      <c r="F495" s="21">
        <f>D495</f>
        <v>6.2</v>
      </c>
      <c r="G495" s="146" t="s">
        <v>22</v>
      </c>
      <c r="H495" s="146" t="s">
        <v>23</v>
      </c>
      <c r="I495" s="146"/>
      <c r="J495" s="146"/>
      <c r="K495" s="146"/>
      <c r="L495" s="146" t="s">
        <v>292</v>
      </c>
      <c r="M495" s="146" t="s">
        <v>224</v>
      </c>
      <c r="N495" s="19" t="s">
        <v>32</v>
      </c>
      <c r="O495" s="40" t="s">
        <v>318</v>
      </c>
      <c r="R495" s="10" t="s">
        <v>27</v>
      </c>
    </row>
    <row r="496" spans="1:18" s="10" customFormat="1" ht="31.5">
      <c r="A496" s="146">
        <v>25</v>
      </c>
      <c r="B496" s="17" t="s">
        <v>293</v>
      </c>
      <c r="C496" s="14" t="s">
        <v>235</v>
      </c>
      <c r="D496" s="21">
        <v>0.48</v>
      </c>
      <c r="E496" s="21"/>
      <c r="F496" s="21">
        <v>0.48</v>
      </c>
      <c r="G496" s="146" t="s">
        <v>22</v>
      </c>
      <c r="H496" s="146" t="s">
        <v>23</v>
      </c>
      <c r="I496" s="146"/>
      <c r="J496" s="146"/>
      <c r="K496" s="146"/>
      <c r="L496" s="146" t="s">
        <v>294</v>
      </c>
      <c r="M496" s="146" t="s">
        <v>224</v>
      </c>
      <c r="N496" s="19" t="s">
        <v>32</v>
      </c>
      <c r="O496" s="40" t="s">
        <v>318</v>
      </c>
      <c r="R496" s="10" t="s">
        <v>295</v>
      </c>
    </row>
    <row r="497" spans="1:21" s="10" customFormat="1" ht="31.5">
      <c r="A497" s="146">
        <v>26</v>
      </c>
      <c r="B497" s="17" t="s">
        <v>296</v>
      </c>
      <c r="C497" s="14" t="s">
        <v>235</v>
      </c>
      <c r="D497" s="21">
        <v>0.41</v>
      </c>
      <c r="E497" s="21"/>
      <c r="F497" s="21">
        <v>0.41</v>
      </c>
      <c r="G497" s="146" t="s">
        <v>22</v>
      </c>
      <c r="H497" s="146" t="s">
        <v>86</v>
      </c>
      <c r="I497" s="146"/>
      <c r="J497" s="146"/>
      <c r="K497" s="146"/>
      <c r="L497" s="146" t="s">
        <v>297</v>
      </c>
      <c r="M497" s="146" t="s">
        <v>224</v>
      </c>
      <c r="N497" s="19" t="s">
        <v>32</v>
      </c>
      <c r="O497" s="40" t="s">
        <v>1624</v>
      </c>
      <c r="R497" s="10" t="s">
        <v>27</v>
      </c>
    </row>
    <row r="498" spans="1:21" s="10" customFormat="1" ht="47.25">
      <c r="A498" s="146">
        <v>27</v>
      </c>
      <c r="B498" s="17" t="s">
        <v>298</v>
      </c>
      <c r="C498" s="14" t="s">
        <v>235</v>
      </c>
      <c r="D498" s="21">
        <v>7.0000000000000007E-2</v>
      </c>
      <c r="E498" s="21"/>
      <c r="F498" s="21">
        <v>7.0000000000000007E-2</v>
      </c>
      <c r="G498" s="146" t="s">
        <v>22</v>
      </c>
      <c r="H498" s="146" t="s">
        <v>23</v>
      </c>
      <c r="I498" s="146"/>
      <c r="J498" s="146"/>
      <c r="K498" s="146"/>
      <c r="L498" s="146" t="s">
        <v>299</v>
      </c>
      <c r="M498" s="146" t="s">
        <v>224</v>
      </c>
      <c r="N498" s="19" t="s">
        <v>32</v>
      </c>
      <c r="O498" s="40" t="s">
        <v>318</v>
      </c>
      <c r="U498" s="10" t="s">
        <v>104</v>
      </c>
    </row>
    <row r="499" spans="1:21" s="10" customFormat="1" ht="47.25">
      <c r="A499" s="146">
        <v>28</v>
      </c>
      <c r="B499" s="17" t="s">
        <v>1235</v>
      </c>
      <c r="C499" s="14" t="s">
        <v>235</v>
      </c>
      <c r="D499" s="23">
        <v>19.5</v>
      </c>
      <c r="E499" s="23">
        <v>5.04</v>
      </c>
      <c r="F499" s="23">
        <v>14.46</v>
      </c>
      <c r="G499" s="104" t="s">
        <v>471</v>
      </c>
      <c r="H499" s="146" t="s">
        <v>23</v>
      </c>
      <c r="I499" s="146" t="s">
        <v>51</v>
      </c>
      <c r="J499" s="146"/>
      <c r="K499" s="146" t="s">
        <v>93</v>
      </c>
      <c r="L499" s="146" t="s">
        <v>1236</v>
      </c>
      <c r="M499" s="146"/>
      <c r="N499" s="19"/>
      <c r="O499" s="146" t="s">
        <v>386</v>
      </c>
    </row>
    <row r="500" spans="1:21" s="10" customFormat="1" ht="54" customHeight="1">
      <c r="A500" s="146">
        <v>29</v>
      </c>
      <c r="B500" s="17" t="s">
        <v>1237</v>
      </c>
      <c r="C500" s="14" t="s">
        <v>235</v>
      </c>
      <c r="D500" s="23">
        <v>11.9</v>
      </c>
      <c r="E500" s="23"/>
      <c r="F500" s="23">
        <v>11.9</v>
      </c>
      <c r="G500" s="14" t="s">
        <v>1238</v>
      </c>
      <c r="H500" s="146" t="s">
        <v>86</v>
      </c>
      <c r="I500" s="146" t="s">
        <v>51</v>
      </c>
      <c r="J500" s="146"/>
      <c r="K500" s="146" t="s">
        <v>93</v>
      </c>
      <c r="L500" s="146" t="s">
        <v>1239</v>
      </c>
      <c r="M500" s="146"/>
      <c r="N500" s="19"/>
      <c r="O500" s="146" t="s">
        <v>1624</v>
      </c>
    </row>
    <row r="501" spans="1:21" s="10" customFormat="1" ht="47.25">
      <c r="A501" s="146">
        <v>30</v>
      </c>
      <c r="B501" s="17" t="s">
        <v>1240</v>
      </c>
      <c r="C501" s="14" t="s">
        <v>235</v>
      </c>
      <c r="D501" s="131">
        <v>0.67</v>
      </c>
      <c r="E501" s="15"/>
      <c r="F501" s="131">
        <v>0.67</v>
      </c>
      <c r="G501" s="104" t="s">
        <v>471</v>
      </c>
      <c r="H501" s="146" t="s">
        <v>86</v>
      </c>
      <c r="I501" s="49"/>
      <c r="J501" s="146" t="s">
        <v>0</v>
      </c>
      <c r="K501" s="146"/>
      <c r="L501" s="146" t="s">
        <v>1241</v>
      </c>
      <c r="M501" s="146" t="s">
        <v>224</v>
      </c>
      <c r="N501" s="19" t="s">
        <v>224</v>
      </c>
      <c r="O501" s="146" t="s">
        <v>386</v>
      </c>
    </row>
    <row r="502" spans="1:21" s="10" customFormat="1" ht="70.5" customHeight="1">
      <c r="A502" s="146">
        <v>31</v>
      </c>
      <c r="B502" s="213" t="s">
        <v>1242</v>
      </c>
      <c r="C502" s="14" t="s">
        <v>235</v>
      </c>
      <c r="D502" s="214">
        <f>0.33+0.22+0.2+1.39+0.03+0.11</f>
        <v>2.2799999999999994</v>
      </c>
      <c r="E502" s="38"/>
      <c r="F502" s="214">
        <f>D502</f>
        <v>2.2799999999999994</v>
      </c>
      <c r="G502" s="104" t="s">
        <v>471</v>
      </c>
      <c r="H502" s="146" t="s">
        <v>86</v>
      </c>
      <c r="I502" s="49"/>
      <c r="J502" s="146" t="s">
        <v>0</v>
      </c>
      <c r="K502" s="146"/>
      <c r="L502" s="146" t="s">
        <v>1243</v>
      </c>
      <c r="M502" s="146"/>
      <c r="N502" s="19"/>
      <c r="O502" s="146" t="s">
        <v>1624</v>
      </c>
    </row>
    <row r="503" spans="1:21" s="10" customFormat="1" ht="31.5">
      <c r="A503" s="146">
        <v>32</v>
      </c>
      <c r="B503" s="17" t="s">
        <v>1244</v>
      </c>
      <c r="C503" s="14" t="s">
        <v>235</v>
      </c>
      <c r="D503" s="15">
        <v>0.6</v>
      </c>
      <c r="E503" s="38"/>
      <c r="F503" s="15">
        <f>D503</f>
        <v>0.6</v>
      </c>
      <c r="G503" s="104" t="s">
        <v>471</v>
      </c>
      <c r="H503" s="146" t="s">
        <v>23</v>
      </c>
      <c r="I503" s="146"/>
      <c r="J503" s="146"/>
      <c r="K503" s="146"/>
      <c r="L503" s="146" t="s">
        <v>1245</v>
      </c>
      <c r="M503" s="146" t="s">
        <v>224</v>
      </c>
      <c r="N503" s="19" t="s">
        <v>224</v>
      </c>
      <c r="O503" s="146" t="s">
        <v>386</v>
      </c>
    </row>
    <row r="504" spans="1:21" s="10" customFormat="1" ht="31.5">
      <c r="A504" s="146">
        <v>33</v>
      </c>
      <c r="B504" s="17" t="s">
        <v>1246</v>
      </c>
      <c r="C504" s="14" t="s">
        <v>235</v>
      </c>
      <c r="D504" s="15">
        <v>0.32</v>
      </c>
      <c r="E504" s="38"/>
      <c r="F504" s="15">
        <v>0.32</v>
      </c>
      <c r="G504" s="104" t="s">
        <v>471</v>
      </c>
      <c r="H504" s="146" t="s">
        <v>23</v>
      </c>
      <c r="I504" s="146"/>
      <c r="J504" s="146"/>
      <c r="K504" s="146" t="s">
        <v>55</v>
      </c>
      <c r="L504" s="146" t="s">
        <v>1247</v>
      </c>
      <c r="M504" s="146"/>
      <c r="N504" s="19"/>
      <c r="O504" s="146" t="s">
        <v>1624</v>
      </c>
    </row>
    <row r="505" spans="1:21" s="10" customFormat="1" ht="31.5">
      <c r="A505" s="146">
        <v>34</v>
      </c>
      <c r="B505" s="17" t="s">
        <v>1248</v>
      </c>
      <c r="C505" s="14" t="s">
        <v>235</v>
      </c>
      <c r="D505" s="15">
        <f>0.98+0.32+1.35</f>
        <v>2.6500000000000004</v>
      </c>
      <c r="E505" s="38"/>
      <c r="F505" s="15">
        <f>D505</f>
        <v>2.6500000000000004</v>
      </c>
      <c r="G505" s="104" t="s">
        <v>471</v>
      </c>
      <c r="H505" s="146" t="s">
        <v>23</v>
      </c>
      <c r="I505" s="146"/>
      <c r="J505" s="146"/>
      <c r="K505" s="146"/>
      <c r="L505" s="146" t="s">
        <v>1249</v>
      </c>
      <c r="M505" s="146" t="s">
        <v>224</v>
      </c>
      <c r="N505" s="19" t="s">
        <v>224</v>
      </c>
      <c r="O505" s="146" t="s">
        <v>386</v>
      </c>
    </row>
    <row r="506" spans="1:21" s="10" customFormat="1" ht="31.5">
      <c r="A506" s="146">
        <v>35</v>
      </c>
      <c r="B506" s="17" t="s">
        <v>1250</v>
      </c>
      <c r="C506" s="14" t="s">
        <v>235</v>
      </c>
      <c r="D506" s="131">
        <v>0.03</v>
      </c>
      <c r="E506" s="15"/>
      <c r="F506" s="131">
        <v>0.03</v>
      </c>
      <c r="G506" s="104" t="s">
        <v>471</v>
      </c>
      <c r="H506" s="146" t="s">
        <v>23</v>
      </c>
      <c r="I506" s="146"/>
      <c r="J506" s="146"/>
      <c r="K506" s="146" t="s">
        <v>55</v>
      </c>
      <c r="L506" s="146" t="s">
        <v>1251</v>
      </c>
      <c r="M506" s="146" t="s">
        <v>224</v>
      </c>
      <c r="N506" s="19" t="s">
        <v>224</v>
      </c>
      <c r="O506" s="146" t="s">
        <v>386</v>
      </c>
    </row>
    <row r="507" spans="1:21" s="10" customFormat="1" ht="31.5">
      <c r="A507" s="146">
        <v>36</v>
      </c>
      <c r="B507" s="17" t="s">
        <v>1252</v>
      </c>
      <c r="C507" s="14" t="s">
        <v>235</v>
      </c>
      <c r="D507" s="131">
        <v>0.1</v>
      </c>
      <c r="E507" s="15"/>
      <c r="F507" s="131">
        <v>0.1</v>
      </c>
      <c r="G507" s="104" t="s">
        <v>471</v>
      </c>
      <c r="H507" s="146" t="s">
        <v>23</v>
      </c>
      <c r="I507" s="146"/>
      <c r="J507" s="146"/>
      <c r="K507" s="146"/>
      <c r="L507" s="146" t="s">
        <v>1253</v>
      </c>
      <c r="M507" s="146"/>
      <c r="N507" s="19"/>
      <c r="O507" s="146" t="s">
        <v>386</v>
      </c>
    </row>
    <row r="508" spans="1:21" s="10" customFormat="1" ht="31.5">
      <c r="A508" s="146">
        <v>37</v>
      </c>
      <c r="B508" s="120" t="s">
        <v>1254</v>
      </c>
      <c r="C508" s="14" t="s">
        <v>235</v>
      </c>
      <c r="D508" s="23">
        <v>0.97</v>
      </c>
      <c r="E508" s="23"/>
      <c r="F508" s="23">
        <v>0.97</v>
      </c>
      <c r="G508" s="146" t="s">
        <v>471</v>
      </c>
      <c r="H508" s="146" t="s">
        <v>23</v>
      </c>
      <c r="I508" s="146"/>
      <c r="J508" s="146"/>
      <c r="K508" s="146"/>
      <c r="L508" s="146" t="s">
        <v>1255</v>
      </c>
      <c r="M508" s="146"/>
      <c r="N508" s="19"/>
      <c r="O508" s="146" t="s">
        <v>386</v>
      </c>
    </row>
    <row r="509" spans="1:21" s="10" customFormat="1" ht="31.5">
      <c r="A509" s="146">
        <v>38</v>
      </c>
      <c r="B509" s="120" t="s">
        <v>1256</v>
      </c>
      <c r="C509" s="14" t="s">
        <v>235</v>
      </c>
      <c r="D509" s="23">
        <v>4.7</v>
      </c>
      <c r="E509" s="23"/>
      <c r="F509" s="23">
        <f>D509</f>
        <v>4.7</v>
      </c>
      <c r="G509" s="104" t="s">
        <v>471</v>
      </c>
      <c r="H509" s="146" t="s">
        <v>23</v>
      </c>
      <c r="I509" s="146"/>
      <c r="J509" s="146"/>
      <c r="K509" s="146"/>
      <c r="L509" s="146" t="s">
        <v>1257</v>
      </c>
      <c r="M509" s="146" t="s">
        <v>224</v>
      </c>
      <c r="N509" s="19" t="s">
        <v>224</v>
      </c>
      <c r="O509" s="146" t="s">
        <v>386</v>
      </c>
    </row>
    <row r="510" spans="1:21" s="10" customFormat="1" ht="31.5">
      <c r="A510" s="146">
        <v>39</v>
      </c>
      <c r="B510" s="120" t="s">
        <v>1258</v>
      </c>
      <c r="C510" s="14" t="s">
        <v>235</v>
      </c>
      <c r="D510" s="23">
        <v>0.03</v>
      </c>
      <c r="E510" s="23"/>
      <c r="F510" s="23">
        <v>0.03</v>
      </c>
      <c r="G510" s="50" t="s">
        <v>471</v>
      </c>
      <c r="H510" s="146" t="s">
        <v>23</v>
      </c>
      <c r="I510" s="146"/>
      <c r="J510" s="146"/>
      <c r="K510" s="146"/>
      <c r="L510" s="146" t="s">
        <v>1259</v>
      </c>
      <c r="M510" s="146" t="s">
        <v>224</v>
      </c>
      <c r="N510" s="19" t="s">
        <v>224</v>
      </c>
      <c r="O510" s="146" t="s">
        <v>386</v>
      </c>
    </row>
    <row r="511" spans="1:21" s="10" customFormat="1" ht="31.5">
      <c r="A511" s="146">
        <v>40</v>
      </c>
      <c r="B511" s="120" t="s">
        <v>1260</v>
      </c>
      <c r="C511" s="14" t="s">
        <v>235</v>
      </c>
      <c r="D511" s="23">
        <f>0.3+0.57+0.3</f>
        <v>1.17</v>
      </c>
      <c r="E511" s="23"/>
      <c r="F511" s="23">
        <f t="shared" ref="F511:F517" si="16">D511</f>
        <v>1.17</v>
      </c>
      <c r="G511" s="50" t="s">
        <v>471</v>
      </c>
      <c r="H511" s="146" t="s">
        <v>23</v>
      </c>
      <c r="I511" s="146"/>
      <c r="J511" s="146"/>
      <c r="K511" s="146"/>
      <c r="L511" s="146" t="s">
        <v>1261</v>
      </c>
      <c r="M511" s="146"/>
      <c r="N511" s="19"/>
      <c r="O511" s="146" t="s">
        <v>1624</v>
      </c>
    </row>
    <row r="512" spans="1:21" s="10" customFormat="1" ht="47.25">
      <c r="A512" s="146">
        <v>41</v>
      </c>
      <c r="B512" s="120" t="s">
        <v>1262</v>
      </c>
      <c r="C512" s="14" t="s">
        <v>235</v>
      </c>
      <c r="D512" s="23">
        <v>5.7</v>
      </c>
      <c r="E512" s="23"/>
      <c r="F512" s="23">
        <f t="shared" si="16"/>
        <v>5.7</v>
      </c>
      <c r="G512" s="50" t="s">
        <v>471</v>
      </c>
      <c r="H512" s="146" t="s">
        <v>23</v>
      </c>
      <c r="I512" s="146"/>
      <c r="J512" s="146"/>
      <c r="K512" s="146"/>
      <c r="L512" s="146" t="s">
        <v>1263</v>
      </c>
      <c r="M512" s="146" t="s">
        <v>224</v>
      </c>
      <c r="N512" s="19" t="s">
        <v>224</v>
      </c>
      <c r="O512" s="146" t="s">
        <v>1264</v>
      </c>
    </row>
    <row r="513" spans="1:15" s="10" customFormat="1" ht="31.5">
      <c r="A513" s="146">
        <v>42</v>
      </c>
      <c r="B513" s="17" t="s">
        <v>1265</v>
      </c>
      <c r="C513" s="14" t="s">
        <v>235</v>
      </c>
      <c r="D513" s="15">
        <f>1.5+0.69</f>
        <v>2.19</v>
      </c>
      <c r="E513" s="15"/>
      <c r="F513" s="15">
        <f t="shared" si="16"/>
        <v>2.19</v>
      </c>
      <c r="G513" s="50" t="s">
        <v>471</v>
      </c>
      <c r="H513" s="146" t="s">
        <v>23</v>
      </c>
      <c r="I513" s="146"/>
      <c r="J513" s="146"/>
      <c r="K513" s="146"/>
      <c r="L513" s="146" t="s">
        <v>1266</v>
      </c>
      <c r="M513" s="146" t="s">
        <v>224</v>
      </c>
      <c r="N513" s="19" t="s">
        <v>224</v>
      </c>
      <c r="O513" s="146" t="s">
        <v>386</v>
      </c>
    </row>
    <row r="514" spans="1:15" s="10" customFormat="1" ht="31.5">
      <c r="A514" s="146">
        <v>43</v>
      </c>
      <c r="B514" s="17" t="s">
        <v>1267</v>
      </c>
      <c r="C514" s="14" t="s">
        <v>235</v>
      </c>
      <c r="D514" s="15">
        <v>1.1000000000000001</v>
      </c>
      <c r="E514" s="15"/>
      <c r="F514" s="15">
        <f t="shared" si="16"/>
        <v>1.1000000000000001</v>
      </c>
      <c r="G514" s="50" t="s">
        <v>471</v>
      </c>
      <c r="H514" s="146" t="s">
        <v>23</v>
      </c>
      <c r="I514" s="146"/>
      <c r="J514" s="146"/>
      <c r="K514" s="146"/>
      <c r="L514" s="146" t="s">
        <v>1268</v>
      </c>
      <c r="M514" s="146"/>
      <c r="N514" s="19"/>
      <c r="O514" s="146" t="s">
        <v>386</v>
      </c>
    </row>
    <row r="515" spans="1:15" s="10" customFormat="1" ht="31.5">
      <c r="A515" s="146">
        <v>44</v>
      </c>
      <c r="B515" s="17" t="s">
        <v>1269</v>
      </c>
      <c r="C515" s="14" t="s">
        <v>235</v>
      </c>
      <c r="D515" s="15">
        <v>2.3199999999999998</v>
      </c>
      <c r="E515" s="15"/>
      <c r="F515" s="15">
        <f t="shared" si="16"/>
        <v>2.3199999999999998</v>
      </c>
      <c r="G515" s="50" t="s">
        <v>471</v>
      </c>
      <c r="H515" s="146" t="s">
        <v>23</v>
      </c>
      <c r="I515" s="146"/>
      <c r="J515" s="146"/>
      <c r="K515" s="146"/>
      <c r="L515" s="146" t="s">
        <v>1270</v>
      </c>
      <c r="M515" s="146"/>
      <c r="N515" s="19"/>
      <c r="O515" s="146" t="s">
        <v>386</v>
      </c>
    </row>
    <row r="516" spans="1:15" s="10" customFormat="1" ht="31.5">
      <c r="A516" s="146">
        <v>45</v>
      </c>
      <c r="B516" s="17" t="s">
        <v>1271</v>
      </c>
      <c r="C516" s="14" t="s">
        <v>235</v>
      </c>
      <c r="D516" s="15">
        <v>0.2</v>
      </c>
      <c r="E516" s="15"/>
      <c r="F516" s="15">
        <f t="shared" si="16"/>
        <v>0.2</v>
      </c>
      <c r="G516" s="50" t="s">
        <v>471</v>
      </c>
      <c r="H516" s="146" t="s">
        <v>23</v>
      </c>
      <c r="I516" s="146"/>
      <c r="J516" s="146"/>
      <c r="K516" s="146"/>
      <c r="L516" s="146" t="s">
        <v>1272</v>
      </c>
      <c r="M516" s="146"/>
      <c r="N516" s="19"/>
      <c r="O516" s="146" t="s">
        <v>386</v>
      </c>
    </row>
    <row r="517" spans="1:15" s="10" customFormat="1" ht="31.5">
      <c r="A517" s="146">
        <v>46</v>
      </c>
      <c r="B517" s="37" t="s">
        <v>1273</v>
      </c>
      <c r="C517" s="14" t="s">
        <v>235</v>
      </c>
      <c r="D517" s="15">
        <v>0.19</v>
      </c>
      <c r="E517" s="15"/>
      <c r="F517" s="15">
        <f t="shared" si="16"/>
        <v>0.19</v>
      </c>
      <c r="G517" s="50" t="s">
        <v>471</v>
      </c>
      <c r="H517" s="146">
        <v>2022</v>
      </c>
      <c r="I517" s="146"/>
      <c r="J517" s="146"/>
      <c r="K517" s="146"/>
      <c r="L517" s="146" t="s">
        <v>1274</v>
      </c>
      <c r="M517" s="146"/>
      <c r="N517" s="19"/>
      <c r="O517" s="146" t="s">
        <v>386</v>
      </c>
    </row>
    <row r="518" spans="1:15" s="10" customFormat="1" ht="63">
      <c r="A518" s="146">
        <v>47</v>
      </c>
      <c r="B518" s="17" t="s">
        <v>1275</v>
      </c>
      <c r="C518" s="14" t="s">
        <v>235</v>
      </c>
      <c r="D518" s="131">
        <v>2.56</v>
      </c>
      <c r="E518" s="204"/>
      <c r="F518" s="131">
        <v>2.56</v>
      </c>
      <c r="G518" s="102" t="s">
        <v>1276</v>
      </c>
      <c r="H518" s="146" t="s">
        <v>23</v>
      </c>
      <c r="I518" s="49"/>
      <c r="J518" s="146"/>
      <c r="K518" s="146"/>
      <c r="L518" s="146" t="s">
        <v>1277</v>
      </c>
      <c r="M518" s="146"/>
      <c r="N518" s="19"/>
      <c r="O518" s="146" t="s">
        <v>1624</v>
      </c>
    </row>
    <row r="519" spans="1:15" s="10" customFormat="1" ht="47.25">
      <c r="A519" s="146">
        <v>48</v>
      </c>
      <c r="B519" s="17" t="s">
        <v>1278</v>
      </c>
      <c r="C519" s="14" t="s">
        <v>235</v>
      </c>
      <c r="D519" s="15">
        <v>2.13</v>
      </c>
      <c r="E519" s="15"/>
      <c r="F519" s="15">
        <v>2.13</v>
      </c>
      <c r="G519" s="146" t="s">
        <v>431</v>
      </c>
      <c r="H519" s="146" t="s">
        <v>86</v>
      </c>
      <c r="I519" s="172"/>
      <c r="J519" s="146" t="s">
        <v>0</v>
      </c>
      <c r="K519" s="146" t="s">
        <v>55</v>
      </c>
      <c r="L519" s="146" t="s">
        <v>1279</v>
      </c>
      <c r="M519" s="146" t="s">
        <v>224</v>
      </c>
      <c r="N519" s="146" t="s">
        <v>1280</v>
      </c>
      <c r="O519" s="146" t="s">
        <v>1624</v>
      </c>
    </row>
    <row r="520" spans="1:15" s="10" customFormat="1" ht="31.5">
      <c r="A520" s="146">
        <v>49</v>
      </c>
      <c r="B520" s="17" t="s">
        <v>1281</v>
      </c>
      <c r="C520" s="14" t="s">
        <v>235</v>
      </c>
      <c r="D520" s="15">
        <f>F520</f>
        <v>0.5</v>
      </c>
      <c r="E520" s="15"/>
      <c r="F520" s="15">
        <v>0.5</v>
      </c>
      <c r="G520" s="146" t="s">
        <v>431</v>
      </c>
      <c r="H520" s="146" t="s">
        <v>23</v>
      </c>
      <c r="I520" s="146"/>
      <c r="J520" s="146"/>
      <c r="K520" s="146"/>
      <c r="L520" s="146" t="s">
        <v>1282</v>
      </c>
      <c r="M520" s="146" t="s">
        <v>224</v>
      </c>
      <c r="N520" s="146" t="s">
        <v>1280</v>
      </c>
      <c r="O520" s="146" t="s">
        <v>386</v>
      </c>
    </row>
    <row r="521" spans="1:15" s="10" customFormat="1" ht="31.5">
      <c r="A521" s="146">
        <v>50</v>
      </c>
      <c r="B521" s="17" t="s">
        <v>1283</v>
      </c>
      <c r="C521" s="14" t="s">
        <v>235</v>
      </c>
      <c r="D521" s="15">
        <f>F521</f>
        <v>0.37</v>
      </c>
      <c r="E521" s="15"/>
      <c r="F521" s="15">
        <v>0.37</v>
      </c>
      <c r="G521" s="146" t="s">
        <v>431</v>
      </c>
      <c r="H521" s="146" t="s">
        <v>23</v>
      </c>
      <c r="I521" s="146"/>
      <c r="J521" s="146"/>
      <c r="K521" s="146"/>
      <c r="L521" s="146" t="s">
        <v>1284</v>
      </c>
      <c r="M521" s="146" t="s">
        <v>224</v>
      </c>
      <c r="N521" s="146" t="s">
        <v>1280</v>
      </c>
      <c r="O521" s="146" t="s">
        <v>386</v>
      </c>
    </row>
    <row r="522" spans="1:15" s="10" customFormat="1" ht="31.5">
      <c r="A522" s="146">
        <v>51</v>
      </c>
      <c r="B522" s="17" t="s">
        <v>1285</v>
      </c>
      <c r="C522" s="14" t="s">
        <v>235</v>
      </c>
      <c r="D522" s="15">
        <f>F522</f>
        <v>0.3</v>
      </c>
      <c r="E522" s="15"/>
      <c r="F522" s="15">
        <v>0.3</v>
      </c>
      <c r="G522" s="146" t="s">
        <v>431</v>
      </c>
      <c r="H522" s="146" t="s">
        <v>23</v>
      </c>
      <c r="I522" s="146"/>
      <c r="J522" s="146"/>
      <c r="K522" s="146"/>
      <c r="L522" s="146" t="s">
        <v>1286</v>
      </c>
      <c r="M522" s="146" t="s">
        <v>224</v>
      </c>
      <c r="N522" s="146" t="s">
        <v>1280</v>
      </c>
      <c r="O522" s="146" t="s">
        <v>386</v>
      </c>
    </row>
    <row r="523" spans="1:15" s="10" customFormat="1" ht="31.5">
      <c r="A523" s="146">
        <v>52</v>
      </c>
      <c r="B523" s="17" t="s">
        <v>1287</v>
      </c>
      <c r="C523" s="14" t="s">
        <v>235</v>
      </c>
      <c r="D523" s="15">
        <v>4.2</v>
      </c>
      <c r="E523" s="15"/>
      <c r="F523" s="15">
        <v>4.2</v>
      </c>
      <c r="G523" s="146" t="s">
        <v>431</v>
      </c>
      <c r="H523" s="146" t="s">
        <v>23</v>
      </c>
      <c r="I523" s="146"/>
      <c r="J523" s="146"/>
      <c r="K523" s="146"/>
      <c r="L523" s="146" t="s">
        <v>1288</v>
      </c>
      <c r="M523" s="146" t="s">
        <v>224</v>
      </c>
      <c r="N523" s="146" t="s">
        <v>1280</v>
      </c>
      <c r="O523" s="146" t="s">
        <v>386</v>
      </c>
    </row>
    <row r="524" spans="1:15" s="10" customFormat="1" ht="55.5" customHeight="1">
      <c r="A524" s="146">
        <v>53</v>
      </c>
      <c r="B524" s="17" t="s">
        <v>1289</v>
      </c>
      <c r="C524" s="14" t="s">
        <v>235</v>
      </c>
      <c r="D524" s="15">
        <v>4.5</v>
      </c>
      <c r="E524" s="15"/>
      <c r="F524" s="15">
        <f>D524</f>
        <v>4.5</v>
      </c>
      <c r="G524" s="146" t="s">
        <v>431</v>
      </c>
      <c r="H524" s="146" t="s">
        <v>86</v>
      </c>
      <c r="I524" s="172"/>
      <c r="J524" s="146" t="s">
        <v>0</v>
      </c>
      <c r="K524" s="146"/>
      <c r="L524" s="146" t="s">
        <v>1290</v>
      </c>
      <c r="M524" s="146" t="s">
        <v>224</v>
      </c>
      <c r="N524" s="146" t="s">
        <v>1280</v>
      </c>
      <c r="O524" s="146" t="s">
        <v>1624</v>
      </c>
    </row>
    <row r="525" spans="1:15" s="10" customFormat="1" ht="31.5">
      <c r="A525" s="146">
        <v>54</v>
      </c>
      <c r="B525" s="17" t="s">
        <v>1291</v>
      </c>
      <c r="C525" s="14" t="s">
        <v>235</v>
      </c>
      <c r="D525" s="131">
        <v>0.12</v>
      </c>
      <c r="E525" s="15"/>
      <c r="F525" s="131">
        <v>0.12</v>
      </c>
      <c r="G525" s="146" t="s">
        <v>431</v>
      </c>
      <c r="H525" s="146" t="s">
        <v>23</v>
      </c>
      <c r="I525" s="146"/>
      <c r="J525" s="146"/>
      <c r="K525" s="146" t="s">
        <v>55</v>
      </c>
      <c r="L525" s="146" t="s">
        <v>1292</v>
      </c>
      <c r="M525" s="146"/>
      <c r="N525" s="146"/>
      <c r="O525" s="146" t="s">
        <v>1624</v>
      </c>
    </row>
    <row r="526" spans="1:15" s="10" customFormat="1" ht="31.5">
      <c r="A526" s="146">
        <v>55</v>
      </c>
      <c r="B526" s="17" t="s">
        <v>1293</v>
      </c>
      <c r="C526" s="14" t="s">
        <v>235</v>
      </c>
      <c r="D526" s="15">
        <v>1.04</v>
      </c>
      <c r="E526" s="15"/>
      <c r="F526" s="15">
        <v>1.04</v>
      </c>
      <c r="G526" s="146" t="s">
        <v>431</v>
      </c>
      <c r="H526" s="146" t="s">
        <v>23</v>
      </c>
      <c r="I526" s="146"/>
      <c r="J526" s="146"/>
      <c r="K526" s="146" t="s">
        <v>55</v>
      </c>
      <c r="L526" s="146" t="s">
        <v>1294</v>
      </c>
      <c r="M526" s="146"/>
      <c r="N526" s="146"/>
      <c r="O526" s="146" t="s">
        <v>386</v>
      </c>
    </row>
    <row r="527" spans="1:15" s="10" customFormat="1" ht="78.75">
      <c r="A527" s="146">
        <v>56</v>
      </c>
      <c r="B527" s="17" t="s">
        <v>1295</v>
      </c>
      <c r="C527" s="14" t="s">
        <v>235</v>
      </c>
      <c r="D527" s="15">
        <v>0.19</v>
      </c>
      <c r="E527" s="15"/>
      <c r="F527" s="15">
        <f>D527</f>
        <v>0.19</v>
      </c>
      <c r="G527" s="146" t="s">
        <v>431</v>
      </c>
      <c r="H527" s="146" t="s">
        <v>23</v>
      </c>
      <c r="I527" s="146"/>
      <c r="J527" s="146"/>
      <c r="K527" s="146"/>
      <c r="L527" s="146" t="s">
        <v>1296</v>
      </c>
      <c r="M527" s="146"/>
      <c r="N527" s="146"/>
      <c r="O527" s="14" t="s">
        <v>1297</v>
      </c>
    </row>
    <row r="528" spans="1:15" s="10" customFormat="1" ht="105.75" customHeight="1">
      <c r="A528" s="146">
        <v>57</v>
      </c>
      <c r="B528" s="17" t="s">
        <v>1298</v>
      </c>
      <c r="C528" s="14" t="s">
        <v>235</v>
      </c>
      <c r="D528" s="15">
        <v>7.5</v>
      </c>
      <c r="E528" s="15"/>
      <c r="F528" s="15">
        <v>7.5</v>
      </c>
      <c r="G528" s="146" t="s">
        <v>431</v>
      </c>
      <c r="H528" s="146" t="s">
        <v>86</v>
      </c>
      <c r="I528" s="49"/>
      <c r="J528" s="146" t="s">
        <v>0</v>
      </c>
      <c r="K528" s="146"/>
      <c r="L528" s="146" t="s">
        <v>1299</v>
      </c>
      <c r="M528" s="146" t="s">
        <v>1300</v>
      </c>
      <c r="N528" s="146" t="s">
        <v>1301</v>
      </c>
      <c r="O528" s="146" t="s">
        <v>1302</v>
      </c>
    </row>
    <row r="529" spans="1:15" s="10" customFormat="1" ht="63">
      <c r="A529" s="146">
        <v>58</v>
      </c>
      <c r="B529" s="17" t="s">
        <v>1275</v>
      </c>
      <c r="C529" s="14" t="s">
        <v>235</v>
      </c>
      <c r="D529" s="131">
        <v>2.56</v>
      </c>
      <c r="E529" s="204"/>
      <c r="F529" s="131">
        <v>2.56</v>
      </c>
      <c r="G529" s="102" t="s">
        <v>1276</v>
      </c>
      <c r="H529" s="146" t="s">
        <v>23</v>
      </c>
      <c r="I529" s="49"/>
      <c r="J529" s="146"/>
      <c r="K529" s="146"/>
      <c r="L529" s="146" t="s">
        <v>1277</v>
      </c>
      <c r="M529" s="146"/>
      <c r="N529" s="146"/>
      <c r="O529" s="146" t="s">
        <v>386</v>
      </c>
    </row>
    <row r="530" spans="1:15" s="10" customFormat="1" ht="36" customHeight="1">
      <c r="A530" s="146">
        <v>59</v>
      </c>
      <c r="B530" s="17" t="s">
        <v>1392</v>
      </c>
      <c r="C530" s="14" t="s">
        <v>235</v>
      </c>
      <c r="D530" s="15">
        <v>1.28</v>
      </c>
      <c r="E530" s="15"/>
      <c r="F530" s="15">
        <v>1.28</v>
      </c>
      <c r="G530" s="146" t="s">
        <v>431</v>
      </c>
      <c r="H530" s="146"/>
      <c r="I530" s="146"/>
      <c r="J530" s="97"/>
      <c r="K530" s="146"/>
      <c r="L530" s="146"/>
      <c r="M530" s="146"/>
      <c r="N530" s="146"/>
      <c r="O530" s="146" t="s">
        <v>1087</v>
      </c>
    </row>
    <row r="531" spans="1:15" s="10" customFormat="1" ht="36" customHeight="1">
      <c r="A531" s="146">
        <v>60</v>
      </c>
      <c r="B531" s="17" t="s">
        <v>1637</v>
      </c>
      <c r="C531" s="14" t="s">
        <v>235</v>
      </c>
      <c r="D531" s="15">
        <v>0.34</v>
      </c>
      <c r="E531" s="15"/>
      <c r="F531" s="15">
        <v>0.34</v>
      </c>
      <c r="G531" s="146" t="s">
        <v>431</v>
      </c>
      <c r="H531" s="146" t="s">
        <v>86</v>
      </c>
      <c r="I531" s="146"/>
      <c r="J531" s="97"/>
      <c r="K531" s="146"/>
      <c r="L531" s="146"/>
      <c r="M531" s="146"/>
      <c r="N531" s="146"/>
      <c r="O531" s="146" t="s">
        <v>1628</v>
      </c>
    </row>
    <row r="532" spans="1:15" s="10" customFormat="1" ht="31.5">
      <c r="A532" s="146">
        <v>61</v>
      </c>
      <c r="B532" s="17" t="s">
        <v>1311</v>
      </c>
      <c r="C532" s="14" t="s">
        <v>235</v>
      </c>
      <c r="D532" s="15">
        <v>1</v>
      </c>
      <c r="E532" s="15"/>
      <c r="F532" s="15">
        <v>1</v>
      </c>
      <c r="G532" s="14" t="s">
        <v>388</v>
      </c>
      <c r="H532" s="146" t="s">
        <v>23</v>
      </c>
      <c r="I532" s="146"/>
      <c r="J532" s="146"/>
      <c r="K532" s="146"/>
      <c r="L532" s="146" t="s">
        <v>1312</v>
      </c>
      <c r="M532" s="146" t="s">
        <v>1035</v>
      </c>
      <c r="N532" s="146" t="s">
        <v>316</v>
      </c>
      <c r="O532" s="146" t="s">
        <v>386</v>
      </c>
    </row>
    <row r="533" spans="1:15" s="10" customFormat="1" ht="47.25">
      <c r="A533" s="146">
        <v>62</v>
      </c>
      <c r="B533" s="17" t="s">
        <v>1313</v>
      </c>
      <c r="C533" s="14" t="s">
        <v>235</v>
      </c>
      <c r="D533" s="48">
        <f>0.87+2.64</f>
        <v>3.5100000000000002</v>
      </c>
      <c r="E533" s="43"/>
      <c r="F533" s="48">
        <f>D533</f>
        <v>3.5100000000000002</v>
      </c>
      <c r="G533" s="104" t="s">
        <v>388</v>
      </c>
      <c r="H533" s="146" t="s">
        <v>23</v>
      </c>
      <c r="I533" s="146"/>
      <c r="J533" s="146"/>
      <c r="K533" s="14" t="s">
        <v>1314</v>
      </c>
      <c r="L533" s="146" t="s">
        <v>1315</v>
      </c>
      <c r="M533" s="146" t="s">
        <v>1316</v>
      </c>
      <c r="N533" s="146" t="s">
        <v>1317</v>
      </c>
      <c r="O533" s="146" t="s">
        <v>1624</v>
      </c>
    </row>
    <row r="534" spans="1:15" s="10" customFormat="1" ht="31.5">
      <c r="A534" s="146">
        <v>63</v>
      </c>
      <c r="B534" s="17" t="s">
        <v>1318</v>
      </c>
      <c r="C534" s="14" t="s">
        <v>235</v>
      </c>
      <c r="D534" s="131">
        <v>0.03</v>
      </c>
      <c r="E534" s="15"/>
      <c r="F534" s="131">
        <v>0.03</v>
      </c>
      <c r="G534" s="104" t="s">
        <v>388</v>
      </c>
      <c r="H534" s="146" t="s">
        <v>23</v>
      </c>
      <c r="I534" s="146"/>
      <c r="J534" s="146"/>
      <c r="K534" s="14" t="s">
        <v>55</v>
      </c>
      <c r="L534" s="146" t="s">
        <v>1319</v>
      </c>
      <c r="M534" s="146" t="s">
        <v>1157</v>
      </c>
      <c r="N534" s="146" t="s">
        <v>316</v>
      </c>
      <c r="O534" s="146" t="s">
        <v>386</v>
      </c>
    </row>
    <row r="535" spans="1:15" s="10" customFormat="1" ht="63">
      <c r="A535" s="146">
        <v>64</v>
      </c>
      <c r="B535" s="17" t="s">
        <v>1320</v>
      </c>
      <c r="C535" s="14" t="s">
        <v>235</v>
      </c>
      <c r="D535" s="131">
        <v>0.1</v>
      </c>
      <c r="E535" s="15"/>
      <c r="F535" s="131">
        <v>0.1</v>
      </c>
      <c r="G535" s="104" t="s">
        <v>388</v>
      </c>
      <c r="H535" s="146" t="s">
        <v>23</v>
      </c>
      <c r="I535" s="146"/>
      <c r="J535" s="146"/>
      <c r="K535" s="14" t="s">
        <v>55</v>
      </c>
      <c r="L535" s="146" t="s">
        <v>1321</v>
      </c>
      <c r="M535" s="146" t="s">
        <v>1157</v>
      </c>
      <c r="N535" s="146" t="s">
        <v>316</v>
      </c>
      <c r="O535" s="146" t="s">
        <v>386</v>
      </c>
    </row>
    <row r="536" spans="1:15" s="10" customFormat="1" ht="39" customHeight="1">
      <c r="A536" s="146">
        <v>65</v>
      </c>
      <c r="B536" s="17" t="s">
        <v>1322</v>
      </c>
      <c r="C536" s="14" t="s">
        <v>235</v>
      </c>
      <c r="D536" s="15">
        <v>10.7</v>
      </c>
      <c r="E536" s="15"/>
      <c r="F536" s="15">
        <f>D536</f>
        <v>10.7</v>
      </c>
      <c r="G536" s="104" t="s">
        <v>388</v>
      </c>
      <c r="H536" s="146" t="s">
        <v>23</v>
      </c>
      <c r="I536" s="146"/>
      <c r="J536" s="146"/>
      <c r="K536" s="146"/>
      <c r="L536" s="146" t="s">
        <v>1323</v>
      </c>
      <c r="M536" s="146" t="s">
        <v>1324</v>
      </c>
      <c r="N536" s="146" t="s">
        <v>1325</v>
      </c>
      <c r="O536" s="146" t="s">
        <v>386</v>
      </c>
    </row>
    <row r="537" spans="1:15" s="10" customFormat="1" ht="31.5">
      <c r="A537" s="146">
        <v>66</v>
      </c>
      <c r="B537" s="17" t="s">
        <v>1326</v>
      </c>
      <c r="C537" s="14" t="s">
        <v>235</v>
      </c>
      <c r="D537" s="15">
        <v>7.2</v>
      </c>
      <c r="E537" s="15"/>
      <c r="F537" s="15">
        <v>7.2</v>
      </c>
      <c r="G537" s="104" t="s">
        <v>388</v>
      </c>
      <c r="H537" s="146" t="s">
        <v>23</v>
      </c>
      <c r="I537" s="146"/>
      <c r="J537" s="146"/>
      <c r="K537" s="146"/>
      <c r="L537" s="146" t="s">
        <v>1327</v>
      </c>
      <c r="M537" s="146" t="s">
        <v>1157</v>
      </c>
      <c r="N537" s="146" t="s">
        <v>316</v>
      </c>
      <c r="O537" s="146" t="s">
        <v>386</v>
      </c>
    </row>
    <row r="538" spans="1:15" s="10" customFormat="1" ht="31.5">
      <c r="A538" s="146">
        <v>67</v>
      </c>
      <c r="B538" s="17" t="s">
        <v>1328</v>
      </c>
      <c r="C538" s="14" t="s">
        <v>235</v>
      </c>
      <c r="D538" s="15">
        <v>1.49</v>
      </c>
      <c r="E538" s="38"/>
      <c r="F538" s="15">
        <v>1.49</v>
      </c>
      <c r="G538" s="14" t="s">
        <v>382</v>
      </c>
      <c r="H538" s="146" t="s">
        <v>23</v>
      </c>
      <c r="I538" s="146"/>
      <c r="J538" s="146"/>
      <c r="K538" s="146"/>
      <c r="L538" s="146" t="s">
        <v>1329</v>
      </c>
      <c r="M538" s="146" t="s">
        <v>1157</v>
      </c>
      <c r="N538" s="146" t="s">
        <v>316</v>
      </c>
      <c r="O538" s="190" t="s">
        <v>386</v>
      </c>
    </row>
    <row r="539" spans="1:15" s="10" customFormat="1" ht="31.5">
      <c r="A539" s="146">
        <v>68</v>
      </c>
      <c r="B539" s="215" t="s">
        <v>1330</v>
      </c>
      <c r="C539" s="14" t="s">
        <v>235</v>
      </c>
      <c r="D539" s="216">
        <f>0.56+0.17+0.05+0.01</f>
        <v>0.79000000000000015</v>
      </c>
      <c r="E539" s="38"/>
      <c r="F539" s="216">
        <f>0.56+0.17+0.05+0.01</f>
        <v>0.79000000000000015</v>
      </c>
      <c r="G539" s="102" t="s">
        <v>382</v>
      </c>
      <c r="H539" s="146" t="s">
        <v>23</v>
      </c>
      <c r="I539" s="146"/>
      <c r="J539" s="146"/>
      <c r="K539" s="146"/>
      <c r="L539" s="146" t="s">
        <v>1331</v>
      </c>
      <c r="M539" s="146" t="s">
        <v>1157</v>
      </c>
      <c r="N539" s="146" t="s">
        <v>316</v>
      </c>
      <c r="O539" s="190" t="s">
        <v>386</v>
      </c>
    </row>
    <row r="540" spans="1:15" s="10" customFormat="1" ht="31.5">
      <c r="A540" s="146">
        <v>69</v>
      </c>
      <c r="B540" s="215" t="s">
        <v>1332</v>
      </c>
      <c r="C540" s="14" t="s">
        <v>235</v>
      </c>
      <c r="D540" s="216">
        <v>2.48</v>
      </c>
      <c r="E540" s="38"/>
      <c r="F540" s="216">
        <v>2.48</v>
      </c>
      <c r="G540" s="102" t="s">
        <v>382</v>
      </c>
      <c r="H540" s="146" t="s">
        <v>23</v>
      </c>
      <c r="I540" s="146"/>
      <c r="J540" s="146"/>
      <c r="K540" s="146"/>
      <c r="L540" s="146" t="s">
        <v>1333</v>
      </c>
      <c r="M540" s="146" t="s">
        <v>1157</v>
      </c>
      <c r="N540" s="146" t="s">
        <v>316</v>
      </c>
      <c r="O540" s="190" t="s">
        <v>386</v>
      </c>
    </row>
    <row r="541" spans="1:15" s="10" customFormat="1" ht="31.5">
      <c r="A541" s="146">
        <v>70</v>
      </c>
      <c r="B541" s="215" t="s">
        <v>1334</v>
      </c>
      <c r="C541" s="14" t="s">
        <v>235</v>
      </c>
      <c r="D541" s="216">
        <f>0.09+0.04+0.3+0.1</f>
        <v>0.53</v>
      </c>
      <c r="E541" s="38"/>
      <c r="F541" s="216">
        <f>D541</f>
        <v>0.53</v>
      </c>
      <c r="G541" s="102" t="s">
        <v>382</v>
      </c>
      <c r="H541" s="146" t="s">
        <v>23</v>
      </c>
      <c r="I541" s="146"/>
      <c r="J541" s="146"/>
      <c r="K541" s="146"/>
      <c r="L541" s="146" t="s">
        <v>1335</v>
      </c>
      <c r="M541" s="146" t="s">
        <v>1157</v>
      </c>
      <c r="N541" s="146" t="s">
        <v>316</v>
      </c>
      <c r="O541" s="190" t="s">
        <v>386</v>
      </c>
    </row>
    <row r="542" spans="1:15" s="10" customFormat="1" ht="31.5">
      <c r="A542" s="146">
        <v>71</v>
      </c>
      <c r="B542" s="215" t="s">
        <v>1336</v>
      </c>
      <c r="C542" s="14" t="s">
        <v>235</v>
      </c>
      <c r="D542" s="216">
        <v>1.39</v>
      </c>
      <c r="E542" s="38"/>
      <c r="F542" s="216">
        <v>1.39</v>
      </c>
      <c r="G542" s="102" t="s">
        <v>382</v>
      </c>
      <c r="H542" s="146" t="s">
        <v>23</v>
      </c>
      <c r="I542" s="146"/>
      <c r="J542" s="146"/>
      <c r="K542" s="146"/>
      <c r="L542" s="146" t="s">
        <v>1337</v>
      </c>
      <c r="M542" s="146" t="s">
        <v>1157</v>
      </c>
      <c r="N542" s="146" t="s">
        <v>316</v>
      </c>
      <c r="O542" s="190" t="s">
        <v>386</v>
      </c>
    </row>
    <row r="543" spans="1:15" s="10" customFormat="1" ht="31.5">
      <c r="A543" s="146">
        <v>72</v>
      </c>
      <c r="B543" s="215" t="s">
        <v>1338</v>
      </c>
      <c r="C543" s="14" t="s">
        <v>235</v>
      </c>
      <c r="D543" s="216">
        <v>3.58</v>
      </c>
      <c r="E543" s="38"/>
      <c r="F543" s="216">
        <v>3.58</v>
      </c>
      <c r="G543" s="102" t="s">
        <v>382</v>
      </c>
      <c r="H543" s="146" t="s">
        <v>23</v>
      </c>
      <c r="I543" s="146"/>
      <c r="J543" s="146"/>
      <c r="K543" s="146"/>
      <c r="L543" s="146" t="s">
        <v>1339</v>
      </c>
      <c r="M543" s="146" t="s">
        <v>1157</v>
      </c>
      <c r="N543" s="146" t="s">
        <v>316</v>
      </c>
      <c r="O543" s="190" t="s">
        <v>386</v>
      </c>
    </row>
    <row r="544" spans="1:15" s="10" customFormat="1" ht="36" customHeight="1">
      <c r="A544" s="146">
        <v>73</v>
      </c>
      <c r="B544" s="128" t="s">
        <v>1340</v>
      </c>
      <c r="C544" s="14" t="s">
        <v>235</v>
      </c>
      <c r="D544" s="216">
        <v>6.34</v>
      </c>
      <c r="E544" s="38"/>
      <c r="F544" s="216">
        <v>6.34</v>
      </c>
      <c r="G544" s="102" t="s">
        <v>382</v>
      </c>
      <c r="H544" s="146" t="s">
        <v>23</v>
      </c>
      <c r="I544" s="146"/>
      <c r="J544" s="146"/>
      <c r="K544" s="146"/>
      <c r="L544" s="146" t="s">
        <v>1341</v>
      </c>
      <c r="M544" s="146" t="s">
        <v>1157</v>
      </c>
      <c r="N544" s="146" t="s">
        <v>1342</v>
      </c>
      <c r="O544" s="190" t="s">
        <v>1343</v>
      </c>
    </row>
    <row r="545" spans="1:15" s="10" customFormat="1" ht="31.5">
      <c r="A545" s="146">
        <v>74</v>
      </c>
      <c r="B545" s="17" t="s">
        <v>1344</v>
      </c>
      <c r="C545" s="14" t="s">
        <v>235</v>
      </c>
      <c r="D545" s="131">
        <v>0.15</v>
      </c>
      <c r="E545" s="204"/>
      <c r="F545" s="131">
        <v>0.15</v>
      </c>
      <c r="G545" s="102" t="s">
        <v>382</v>
      </c>
      <c r="H545" s="146" t="s">
        <v>23</v>
      </c>
      <c r="I545" s="146"/>
      <c r="J545" s="146"/>
      <c r="K545" s="14" t="s">
        <v>1345</v>
      </c>
      <c r="L545" s="146" t="s">
        <v>1346</v>
      </c>
      <c r="M545" s="146" t="s">
        <v>1157</v>
      </c>
      <c r="N545" s="146" t="s">
        <v>316</v>
      </c>
      <c r="O545" s="190" t="s">
        <v>1633</v>
      </c>
    </row>
    <row r="546" spans="1:15" s="10" customFormat="1" ht="31.5">
      <c r="A546" s="146">
        <v>75</v>
      </c>
      <c r="B546" s="17" t="s">
        <v>1347</v>
      </c>
      <c r="C546" s="14" t="s">
        <v>235</v>
      </c>
      <c r="D546" s="131">
        <v>0.15</v>
      </c>
      <c r="E546" s="204"/>
      <c r="F546" s="131">
        <v>0.15</v>
      </c>
      <c r="G546" s="102" t="s">
        <v>382</v>
      </c>
      <c r="H546" s="146" t="s">
        <v>23</v>
      </c>
      <c r="I546" s="146"/>
      <c r="J546" s="146"/>
      <c r="K546" s="14" t="s">
        <v>55</v>
      </c>
      <c r="L546" s="146" t="s">
        <v>1348</v>
      </c>
      <c r="M546" s="146" t="s">
        <v>1157</v>
      </c>
      <c r="N546" s="146" t="s">
        <v>316</v>
      </c>
      <c r="O546" s="190" t="s">
        <v>386</v>
      </c>
    </row>
    <row r="547" spans="1:15" s="10" customFormat="1" ht="31.5">
      <c r="A547" s="146">
        <v>76</v>
      </c>
      <c r="B547" s="17" t="s">
        <v>1349</v>
      </c>
      <c r="C547" s="14" t="s">
        <v>235</v>
      </c>
      <c r="D547" s="131">
        <v>3.4</v>
      </c>
      <c r="E547" s="204"/>
      <c r="F547" s="131">
        <v>3.4</v>
      </c>
      <c r="G547" s="102" t="s">
        <v>382</v>
      </c>
      <c r="H547" s="146" t="s">
        <v>23</v>
      </c>
      <c r="I547" s="146"/>
      <c r="J547" s="146"/>
      <c r="K547" s="146"/>
      <c r="L547" s="146" t="s">
        <v>1350</v>
      </c>
      <c r="M547" s="146" t="s">
        <v>1157</v>
      </c>
      <c r="N547" s="146" t="s">
        <v>316</v>
      </c>
      <c r="O547" s="190" t="s">
        <v>386</v>
      </c>
    </row>
    <row r="548" spans="1:15" s="10" customFormat="1" ht="67.5" customHeight="1">
      <c r="A548" s="146">
        <v>77</v>
      </c>
      <c r="B548" s="17" t="s">
        <v>1351</v>
      </c>
      <c r="C548" s="14" t="s">
        <v>235</v>
      </c>
      <c r="D548" s="131">
        <v>4.7</v>
      </c>
      <c r="E548" s="204"/>
      <c r="F548" s="131">
        <f>D548</f>
        <v>4.7</v>
      </c>
      <c r="G548" s="102" t="s">
        <v>382</v>
      </c>
      <c r="H548" s="146" t="s">
        <v>86</v>
      </c>
      <c r="I548" s="49"/>
      <c r="J548" s="146" t="s">
        <v>0</v>
      </c>
      <c r="K548" s="146"/>
      <c r="L548" s="146" t="s">
        <v>1352</v>
      </c>
      <c r="M548" s="146" t="s">
        <v>1157</v>
      </c>
      <c r="N548" s="146" t="s">
        <v>316</v>
      </c>
      <c r="O548" s="190" t="s">
        <v>386</v>
      </c>
    </row>
    <row r="549" spans="1:15" s="10" customFormat="1" ht="31.5">
      <c r="A549" s="146">
        <v>78</v>
      </c>
      <c r="B549" s="17" t="s">
        <v>1353</v>
      </c>
      <c r="C549" s="14" t="s">
        <v>235</v>
      </c>
      <c r="D549" s="131">
        <f>0.15+0.06+0.1+0.13+3</f>
        <v>3.44</v>
      </c>
      <c r="E549" s="204"/>
      <c r="F549" s="131">
        <f>0.15+0.06+0.1+0.13+3</f>
        <v>3.44</v>
      </c>
      <c r="G549" s="102" t="s">
        <v>382</v>
      </c>
      <c r="H549" s="146" t="s">
        <v>23</v>
      </c>
      <c r="I549" s="49"/>
      <c r="J549" s="146"/>
      <c r="K549" s="146"/>
      <c r="L549" s="146" t="s">
        <v>1354</v>
      </c>
      <c r="M549" s="146" t="s">
        <v>1355</v>
      </c>
      <c r="N549" s="146" t="s">
        <v>1356</v>
      </c>
      <c r="O549" s="190" t="s">
        <v>1357</v>
      </c>
    </row>
    <row r="550" spans="1:15" s="10" customFormat="1" ht="49.5" customHeight="1">
      <c r="A550" s="146">
        <v>79</v>
      </c>
      <c r="B550" s="17" t="s">
        <v>1358</v>
      </c>
      <c r="C550" s="14" t="s">
        <v>235</v>
      </c>
      <c r="D550" s="131">
        <v>0.87</v>
      </c>
      <c r="E550" s="204"/>
      <c r="F550" s="131">
        <v>0.87</v>
      </c>
      <c r="G550" s="102" t="s">
        <v>382</v>
      </c>
      <c r="H550" s="146" t="s">
        <v>86</v>
      </c>
      <c r="I550" s="49"/>
      <c r="J550" s="146" t="s">
        <v>0</v>
      </c>
      <c r="K550" s="146"/>
      <c r="L550" s="146" t="s">
        <v>1359</v>
      </c>
      <c r="M550" s="146" t="s">
        <v>1053</v>
      </c>
      <c r="N550" s="146" t="s">
        <v>1053</v>
      </c>
      <c r="O550" s="190" t="s">
        <v>1360</v>
      </c>
    </row>
    <row r="551" spans="1:15" s="10" customFormat="1" ht="78.75">
      <c r="A551" s="146">
        <v>80</v>
      </c>
      <c r="B551" s="217" t="s">
        <v>1361</v>
      </c>
      <c r="C551" s="14" t="s">
        <v>235</v>
      </c>
      <c r="D551" s="218">
        <v>0.45</v>
      </c>
      <c r="E551" s="38"/>
      <c r="F551" s="218">
        <f>D551</f>
        <v>0.45</v>
      </c>
      <c r="G551" s="104" t="s">
        <v>447</v>
      </c>
      <c r="H551" s="146" t="s">
        <v>23</v>
      </c>
      <c r="I551" s="146"/>
      <c r="J551" s="146"/>
      <c r="K551" s="146"/>
      <c r="L551" s="146" t="s">
        <v>1362</v>
      </c>
      <c r="M551" s="146" t="s">
        <v>522</v>
      </c>
      <c r="N551" s="19" t="s">
        <v>418</v>
      </c>
      <c r="O551" s="146" t="s">
        <v>1363</v>
      </c>
    </row>
    <row r="552" spans="1:15" s="10" customFormat="1" ht="47.25">
      <c r="A552" s="146">
        <v>81</v>
      </c>
      <c r="B552" s="217" t="s">
        <v>1364</v>
      </c>
      <c r="C552" s="14" t="s">
        <v>235</v>
      </c>
      <c r="D552" s="218">
        <v>1.6</v>
      </c>
      <c r="E552" s="38"/>
      <c r="F552" s="218">
        <f>D552</f>
        <v>1.6</v>
      </c>
      <c r="G552" s="104" t="s">
        <v>447</v>
      </c>
      <c r="H552" s="146" t="s">
        <v>86</v>
      </c>
      <c r="I552" s="32"/>
      <c r="J552" s="146" t="s">
        <v>0</v>
      </c>
      <c r="K552" s="146"/>
      <c r="L552" s="146" t="s">
        <v>1365</v>
      </c>
      <c r="M552" s="146" t="s">
        <v>418</v>
      </c>
      <c r="N552" s="19" t="s">
        <v>418</v>
      </c>
      <c r="O552" s="146" t="s">
        <v>318</v>
      </c>
    </row>
    <row r="553" spans="1:15" s="10" customFormat="1" ht="78.75">
      <c r="A553" s="146">
        <v>82</v>
      </c>
      <c r="B553" s="128" t="s">
        <v>1366</v>
      </c>
      <c r="C553" s="14" t="s">
        <v>235</v>
      </c>
      <c r="D553" s="28">
        <v>0.47</v>
      </c>
      <c r="E553" s="38"/>
      <c r="F553" s="28">
        <f>D553</f>
        <v>0.47</v>
      </c>
      <c r="G553" s="104" t="s">
        <v>447</v>
      </c>
      <c r="H553" s="146" t="s">
        <v>23</v>
      </c>
      <c r="I553" s="146"/>
      <c r="J553" s="146"/>
      <c r="K553" s="146"/>
      <c r="L553" s="146" t="s">
        <v>1367</v>
      </c>
      <c r="M553" s="146"/>
      <c r="N553" s="19"/>
      <c r="O553" s="146" t="s">
        <v>1368</v>
      </c>
    </row>
    <row r="554" spans="1:15" s="10" customFormat="1" ht="31.5">
      <c r="A554" s="146">
        <v>83</v>
      </c>
      <c r="B554" s="128" t="s">
        <v>1369</v>
      </c>
      <c r="C554" s="14" t="s">
        <v>235</v>
      </c>
      <c r="D554" s="28">
        <v>1.1000000000000001</v>
      </c>
      <c r="E554" s="38"/>
      <c r="F554" s="28">
        <v>1.1000000000000001</v>
      </c>
      <c r="G554" s="104" t="s">
        <v>447</v>
      </c>
      <c r="H554" s="146" t="s">
        <v>23</v>
      </c>
      <c r="I554" s="146"/>
      <c r="J554" s="146"/>
      <c r="K554" s="146"/>
      <c r="L554" s="146" t="s">
        <v>1370</v>
      </c>
      <c r="M554" s="146" t="s">
        <v>418</v>
      </c>
      <c r="N554" s="19" t="s">
        <v>418</v>
      </c>
      <c r="O554" s="146" t="s">
        <v>318</v>
      </c>
    </row>
    <row r="555" spans="1:15" s="10" customFormat="1" ht="31.5">
      <c r="A555" s="146">
        <v>84</v>
      </c>
      <c r="B555" s="128" t="s">
        <v>1371</v>
      </c>
      <c r="C555" s="14" t="s">
        <v>235</v>
      </c>
      <c r="D555" s="28">
        <v>0.3</v>
      </c>
      <c r="E555" s="38"/>
      <c r="F555" s="28">
        <v>0.3</v>
      </c>
      <c r="G555" s="104" t="s">
        <v>447</v>
      </c>
      <c r="H555" s="146" t="s">
        <v>23</v>
      </c>
      <c r="I555" s="146"/>
      <c r="J555" s="146"/>
      <c r="K555" s="146"/>
      <c r="L555" s="146" t="s">
        <v>1372</v>
      </c>
      <c r="M555" s="146" t="s">
        <v>418</v>
      </c>
      <c r="N555" s="19" t="s">
        <v>418</v>
      </c>
      <c r="O555" s="146" t="s">
        <v>318</v>
      </c>
    </row>
    <row r="556" spans="1:15" s="10" customFormat="1" ht="78.75">
      <c r="A556" s="146">
        <v>85</v>
      </c>
      <c r="B556" s="128" t="s">
        <v>1373</v>
      </c>
      <c r="C556" s="14" t="s">
        <v>235</v>
      </c>
      <c r="D556" s="28">
        <v>2.11</v>
      </c>
      <c r="E556" s="38"/>
      <c r="F556" s="28">
        <f>D556</f>
        <v>2.11</v>
      </c>
      <c r="G556" s="104" t="s">
        <v>447</v>
      </c>
      <c r="H556" s="146" t="s">
        <v>23</v>
      </c>
      <c r="I556" s="146"/>
      <c r="J556" s="146"/>
      <c r="K556" s="146"/>
      <c r="L556" s="146" t="s">
        <v>1374</v>
      </c>
      <c r="M556" s="146" t="s">
        <v>1375</v>
      </c>
      <c r="N556" s="19" t="s">
        <v>418</v>
      </c>
      <c r="O556" s="146" t="s">
        <v>1376</v>
      </c>
    </row>
    <row r="557" spans="1:15" s="10" customFormat="1" ht="47.25">
      <c r="A557" s="146">
        <v>86</v>
      </c>
      <c r="B557" s="128" t="s">
        <v>1377</v>
      </c>
      <c r="C557" s="14" t="s">
        <v>235</v>
      </c>
      <c r="D557" s="15">
        <f>1.1+1.4+1</f>
        <v>3.5</v>
      </c>
      <c r="E557" s="38"/>
      <c r="F557" s="28">
        <f>D557</f>
        <v>3.5</v>
      </c>
      <c r="G557" s="104" t="s">
        <v>447</v>
      </c>
      <c r="H557" s="146" t="s">
        <v>23</v>
      </c>
      <c r="I557" s="146"/>
      <c r="J557" s="146"/>
      <c r="K557" s="146"/>
      <c r="L557" s="146" t="s">
        <v>1378</v>
      </c>
      <c r="M557" s="146" t="s">
        <v>1073</v>
      </c>
      <c r="N557" s="19" t="s">
        <v>1073</v>
      </c>
      <c r="O557" s="146" t="s">
        <v>1379</v>
      </c>
    </row>
    <row r="558" spans="1:15" s="10" customFormat="1" ht="63">
      <c r="A558" s="146">
        <v>87</v>
      </c>
      <c r="B558" s="17" t="s">
        <v>1380</v>
      </c>
      <c r="C558" s="14" t="s">
        <v>235</v>
      </c>
      <c r="D558" s="15">
        <v>3.4</v>
      </c>
      <c r="E558" s="15"/>
      <c r="F558" s="15">
        <f>D558</f>
        <v>3.4</v>
      </c>
      <c r="G558" s="104" t="s">
        <v>447</v>
      </c>
      <c r="H558" s="146" t="s">
        <v>23</v>
      </c>
      <c r="I558" s="146"/>
      <c r="J558" s="146"/>
      <c r="K558" s="14" t="s">
        <v>1381</v>
      </c>
      <c r="L558" s="146" t="s">
        <v>1382</v>
      </c>
      <c r="M558" s="146" t="s">
        <v>418</v>
      </c>
      <c r="N558" s="19" t="s">
        <v>418</v>
      </c>
      <c r="O558" s="146" t="s">
        <v>1383</v>
      </c>
    </row>
    <row r="559" spans="1:15" s="10" customFormat="1" ht="31.5">
      <c r="A559" s="146">
        <v>88</v>
      </c>
      <c r="B559" s="17" t="s">
        <v>1384</v>
      </c>
      <c r="C559" s="14" t="s">
        <v>235</v>
      </c>
      <c r="D559" s="131">
        <v>0.06</v>
      </c>
      <c r="E559" s="15"/>
      <c r="F559" s="131">
        <v>0.06</v>
      </c>
      <c r="G559" s="104" t="s">
        <v>447</v>
      </c>
      <c r="H559" s="146" t="s">
        <v>23</v>
      </c>
      <c r="I559" s="146"/>
      <c r="J559" s="146"/>
      <c r="K559" s="14" t="s">
        <v>55</v>
      </c>
      <c r="L559" s="146" t="s">
        <v>1385</v>
      </c>
      <c r="M559" s="146"/>
      <c r="N559" s="19"/>
      <c r="O559" s="146" t="s">
        <v>318</v>
      </c>
    </row>
    <row r="560" spans="1:15" s="10" customFormat="1" ht="78.75">
      <c r="A560" s="146">
        <v>89</v>
      </c>
      <c r="B560" s="219" t="s">
        <v>1386</v>
      </c>
      <c r="C560" s="14" t="s">
        <v>235</v>
      </c>
      <c r="D560" s="28" t="s">
        <v>1387</v>
      </c>
      <c r="E560" s="38"/>
      <c r="F560" s="28" t="str">
        <f>D560</f>
        <v>1,67</v>
      </c>
      <c r="G560" s="104" t="s">
        <v>447</v>
      </c>
      <c r="H560" s="146" t="s">
        <v>86</v>
      </c>
      <c r="I560" s="32"/>
      <c r="J560" s="146" t="s">
        <v>0</v>
      </c>
      <c r="K560" s="146"/>
      <c r="L560" s="146" t="s">
        <v>1388</v>
      </c>
      <c r="M560" s="146" t="s">
        <v>1389</v>
      </c>
      <c r="N560" s="19" t="s">
        <v>1390</v>
      </c>
      <c r="O560" s="146" t="s">
        <v>1638</v>
      </c>
    </row>
    <row r="561" spans="1:15" s="10" customFormat="1" ht="31.5">
      <c r="A561" s="146">
        <v>90</v>
      </c>
      <c r="B561" s="219" t="s">
        <v>1463</v>
      </c>
      <c r="C561" s="14" t="s">
        <v>235</v>
      </c>
      <c r="D561" s="28">
        <v>0.05</v>
      </c>
      <c r="E561" s="38"/>
      <c r="F561" s="28">
        <v>0.05</v>
      </c>
      <c r="G561" s="104" t="s">
        <v>447</v>
      </c>
      <c r="H561" s="146" t="s">
        <v>86</v>
      </c>
      <c r="I561" s="32"/>
      <c r="J561" s="146"/>
      <c r="K561" s="19"/>
      <c r="L561" s="146" t="s">
        <v>1081</v>
      </c>
      <c r="M561" s="146" t="s">
        <v>1082</v>
      </c>
      <c r="N561" s="19"/>
      <c r="O561" s="146" t="s">
        <v>1087</v>
      </c>
    </row>
    <row r="562" spans="1:15" s="10" customFormat="1" ht="31.5">
      <c r="A562" s="146">
        <v>91</v>
      </c>
      <c r="B562" s="212" t="s">
        <v>1635</v>
      </c>
      <c r="C562" s="14" t="s">
        <v>235</v>
      </c>
      <c r="D562" s="28">
        <v>0.5</v>
      </c>
      <c r="E562" s="38"/>
      <c r="F562" s="28">
        <v>0.5</v>
      </c>
      <c r="G562" s="104" t="s">
        <v>447</v>
      </c>
      <c r="H562" s="146" t="s">
        <v>86</v>
      </c>
      <c r="I562" s="32"/>
      <c r="J562" s="146"/>
      <c r="K562" s="19"/>
      <c r="L562" s="146"/>
      <c r="M562" s="146"/>
      <c r="N562" s="19"/>
      <c r="O562" s="146" t="s">
        <v>1628</v>
      </c>
    </row>
    <row r="563" spans="1:15" s="10" customFormat="1" ht="31.5">
      <c r="A563" s="146">
        <v>92</v>
      </c>
      <c r="B563" s="17" t="s">
        <v>1393</v>
      </c>
      <c r="C563" s="14" t="s">
        <v>1394</v>
      </c>
      <c r="D563" s="131">
        <v>30</v>
      </c>
      <c r="E563" s="204"/>
      <c r="F563" s="131">
        <v>30</v>
      </c>
      <c r="G563" s="102" t="s">
        <v>350</v>
      </c>
      <c r="H563" s="146" t="s">
        <v>23</v>
      </c>
      <c r="I563" s="220"/>
      <c r="J563" s="156"/>
      <c r="K563" s="206"/>
      <c r="L563" s="146"/>
      <c r="M563" s="146"/>
      <c r="N563" s="19"/>
      <c r="O563" s="146" t="s">
        <v>1147</v>
      </c>
    </row>
    <row r="564" spans="1:15" s="10" customFormat="1" ht="63">
      <c r="A564" s="146">
        <v>93</v>
      </c>
      <c r="B564" s="221" t="s">
        <v>1395</v>
      </c>
      <c r="C564" s="14" t="s">
        <v>1394</v>
      </c>
      <c r="D564" s="131">
        <v>30</v>
      </c>
      <c r="E564" s="204"/>
      <c r="F564" s="131">
        <v>30</v>
      </c>
      <c r="G564" s="102" t="s">
        <v>350</v>
      </c>
      <c r="H564" s="146" t="s">
        <v>23</v>
      </c>
      <c r="I564" s="220"/>
      <c r="J564" s="156"/>
      <c r="K564" s="206"/>
      <c r="L564" s="146"/>
      <c r="M564" s="146"/>
      <c r="N564" s="19"/>
      <c r="O564" s="146"/>
    </row>
    <row r="565" spans="1:15" s="10" customFormat="1" ht="94.5">
      <c r="A565" s="146">
        <v>94</v>
      </c>
      <c r="B565" s="222" t="s">
        <v>1396</v>
      </c>
      <c r="C565" s="14" t="s">
        <v>1394</v>
      </c>
      <c r="D565" s="131">
        <v>30</v>
      </c>
      <c r="E565" s="204"/>
      <c r="F565" s="131">
        <v>30</v>
      </c>
      <c r="G565" s="102" t="s">
        <v>350</v>
      </c>
      <c r="H565" s="146" t="s">
        <v>23</v>
      </c>
      <c r="I565" s="220"/>
      <c r="J565" s="156"/>
      <c r="K565" s="206"/>
      <c r="L565" s="146"/>
      <c r="M565" s="146"/>
      <c r="N565" s="19"/>
      <c r="O565" s="146"/>
    </row>
    <row r="566" spans="1:15" s="10" customFormat="1" ht="20.25" customHeight="1">
      <c r="A566" s="146"/>
      <c r="B566" s="199" t="s">
        <v>1397</v>
      </c>
      <c r="C566" s="14"/>
      <c r="D566" s="131"/>
      <c r="E566" s="204"/>
      <c r="F566" s="131"/>
      <c r="G566" s="102"/>
      <c r="H566" s="146"/>
      <c r="I566" s="49"/>
      <c r="J566" s="146"/>
      <c r="K566" s="146"/>
      <c r="L566" s="146"/>
      <c r="M566" s="146"/>
      <c r="N566" s="19"/>
      <c r="O566" s="146"/>
    </row>
    <row r="567" spans="1:15" s="10" customFormat="1" ht="31.5">
      <c r="A567" s="146">
        <v>1</v>
      </c>
      <c r="B567" s="17" t="s">
        <v>1303</v>
      </c>
      <c r="C567" s="14" t="s">
        <v>1304</v>
      </c>
      <c r="D567" s="15">
        <v>0.42</v>
      </c>
      <c r="E567" s="15"/>
      <c r="F567" s="15">
        <v>0.42</v>
      </c>
      <c r="G567" s="146" t="s">
        <v>431</v>
      </c>
      <c r="H567" s="146" t="s">
        <v>23</v>
      </c>
      <c r="I567" s="146"/>
      <c r="J567" s="146"/>
      <c r="K567" s="146" t="s">
        <v>55</v>
      </c>
      <c r="L567" s="146" t="s">
        <v>1305</v>
      </c>
      <c r="M567" s="146" t="s">
        <v>1306</v>
      </c>
      <c r="N567" s="146" t="s">
        <v>1306</v>
      </c>
      <c r="O567" s="146" t="s">
        <v>1624</v>
      </c>
    </row>
    <row r="568" spans="1:15" s="10" customFormat="1" ht="31.5">
      <c r="A568" s="146">
        <v>2</v>
      </c>
      <c r="B568" s="37" t="s">
        <v>1307</v>
      </c>
      <c r="C568" s="14" t="s">
        <v>1304</v>
      </c>
      <c r="D568" s="223">
        <v>0.27</v>
      </c>
      <c r="E568" s="38"/>
      <c r="F568" s="223">
        <v>0.27</v>
      </c>
      <c r="G568" s="146" t="s">
        <v>431</v>
      </c>
      <c r="H568" s="146">
        <v>2022</v>
      </c>
      <c r="I568" s="146"/>
      <c r="J568" s="146"/>
      <c r="K568" s="146" t="s">
        <v>55</v>
      </c>
      <c r="L568" s="146" t="s">
        <v>1308</v>
      </c>
      <c r="M568" s="146"/>
      <c r="N568" s="146"/>
      <c r="O568" s="146" t="s">
        <v>386</v>
      </c>
    </row>
    <row r="569" spans="1:15" s="10" customFormat="1" ht="31.5">
      <c r="A569" s="146">
        <v>3</v>
      </c>
      <c r="B569" s="17" t="s">
        <v>1309</v>
      </c>
      <c r="C569" s="14" t="s">
        <v>1304</v>
      </c>
      <c r="D569" s="15">
        <v>0.27</v>
      </c>
      <c r="E569" s="15"/>
      <c r="F569" s="15">
        <v>0.27</v>
      </c>
      <c r="G569" s="146" t="s">
        <v>431</v>
      </c>
      <c r="H569" s="146" t="s">
        <v>23</v>
      </c>
      <c r="I569" s="146"/>
      <c r="J569" s="146"/>
      <c r="K569" s="146"/>
      <c r="L569" s="146" t="s">
        <v>1310</v>
      </c>
      <c r="M569" s="146"/>
      <c r="N569" s="146"/>
      <c r="O569" s="146" t="s">
        <v>1624</v>
      </c>
    </row>
    <row r="570" spans="1:15" s="10" customFormat="1" ht="31.5">
      <c r="A570" s="146">
        <v>4</v>
      </c>
      <c r="B570" s="186" t="s">
        <v>1398</v>
      </c>
      <c r="C570" s="187" t="s">
        <v>1304</v>
      </c>
      <c r="D570" s="188">
        <v>7.0000000000000007E-2</v>
      </c>
      <c r="E570" s="189"/>
      <c r="F570" s="188">
        <v>7.0000000000000007E-2</v>
      </c>
      <c r="G570" s="104" t="s">
        <v>388</v>
      </c>
      <c r="H570" s="190"/>
      <c r="I570" s="190"/>
      <c r="J570" s="190"/>
      <c r="K570" s="190"/>
      <c r="L570" s="190" t="s">
        <v>1399</v>
      </c>
      <c r="M570" s="190" t="s">
        <v>316</v>
      </c>
      <c r="N570" s="190" t="s">
        <v>316</v>
      </c>
      <c r="O570" s="146" t="s">
        <v>1087</v>
      </c>
    </row>
    <row r="571" spans="1:15" s="10" customFormat="1" ht="63">
      <c r="A571" s="146">
        <v>5</v>
      </c>
      <c r="B571" s="17" t="s">
        <v>1400</v>
      </c>
      <c r="C571" s="14" t="s">
        <v>1304</v>
      </c>
      <c r="D571" s="15">
        <v>0.24</v>
      </c>
      <c r="E571" s="15"/>
      <c r="F571" s="15">
        <f>D571</f>
        <v>0.24</v>
      </c>
      <c r="G571" s="104" t="s">
        <v>382</v>
      </c>
      <c r="H571" s="146" t="s">
        <v>23</v>
      </c>
      <c r="I571" s="146" t="s">
        <v>82</v>
      </c>
      <c r="J571" s="146" t="s">
        <v>83</v>
      </c>
      <c r="K571" s="146"/>
      <c r="L571" s="146" t="s">
        <v>1401</v>
      </c>
      <c r="M571" s="146" t="s">
        <v>451</v>
      </c>
      <c r="N571" s="146" t="s">
        <v>316</v>
      </c>
      <c r="O571" s="190" t="s">
        <v>386</v>
      </c>
    </row>
    <row r="572" spans="1:15" s="10" customFormat="1" ht="31.5">
      <c r="A572" s="146">
        <v>6</v>
      </c>
      <c r="B572" s="17" t="s">
        <v>1402</v>
      </c>
      <c r="C572" s="14" t="s">
        <v>1304</v>
      </c>
      <c r="D572" s="15">
        <v>8.5</v>
      </c>
      <c r="E572" s="15"/>
      <c r="F572" s="15">
        <v>8.5</v>
      </c>
      <c r="G572" s="146" t="s">
        <v>350</v>
      </c>
      <c r="H572" s="146" t="s">
        <v>23</v>
      </c>
      <c r="I572" s="156"/>
      <c r="J572" s="146"/>
      <c r="K572" s="206"/>
      <c r="L572" s="146"/>
      <c r="M572" s="146"/>
      <c r="N572" s="19"/>
      <c r="O572" s="146"/>
    </row>
    <row r="573" spans="1:15" s="10" customFormat="1" ht="31.5">
      <c r="A573" s="146"/>
      <c r="B573" s="199" t="s">
        <v>374</v>
      </c>
      <c r="C573" s="14"/>
      <c r="D573" s="131"/>
      <c r="E573" s="204"/>
      <c r="F573" s="131"/>
      <c r="G573" s="102"/>
      <c r="H573" s="146"/>
      <c r="I573" s="49"/>
      <c r="J573" s="146"/>
      <c r="K573" s="146"/>
      <c r="L573" s="146"/>
      <c r="M573" s="146"/>
      <c r="N573" s="19"/>
      <c r="O573" s="146"/>
    </row>
    <row r="574" spans="1:15" s="10" customFormat="1" ht="47.25">
      <c r="A574" s="146">
        <v>1</v>
      </c>
      <c r="B574" s="17" t="s">
        <v>1403</v>
      </c>
      <c r="C574" s="14" t="s">
        <v>376</v>
      </c>
      <c r="D574" s="15">
        <v>3.5</v>
      </c>
      <c r="E574" s="15"/>
      <c r="F574" s="15">
        <v>3.5</v>
      </c>
      <c r="G574" s="146" t="s">
        <v>350</v>
      </c>
      <c r="H574" s="146" t="s">
        <v>23</v>
      </c>
      <c r="I574" s="156"/>
      <c r="J574" s="146"/>
      <c r="K574" s="206"/>
      <c r="L574" s="146"/>
      <c r="M574" s="146"/>
      <c r="N574" s="19"/>
      <c r="O574" s="146"/>
    </row>
    <row r="575" spans="1:15" s="10" customFormat="1" ht="36" customHeight="1">
      <c r="A575" s="97" t="s">
        <v>1424</v>
      </c>
      <c r="B575" s="95" t="s">
        <v>1404</v>
      </c>
      <c r="C575" s="151"/>
      <c r="D575" s="224"/>
      <c r="E575" s="224"/>
      <c r="F575" s="224"/>
      <c r="G575" s="97"/>
      <c r="H575" s="97"/>
      <c r="I575" s="97"/>
      <c r="J575" s="97"/>
      <c r="K575" s="97"/>
      <c r="L575" s="97"/>
      <c r="M575" s="97"/>
      <c r="N575" s="99"/>
      <c r="O575" s="153"/>
    </row>
    <row r="576" spans="1:15" s="10" customFormat="1" ht="57" customHeight="1">
      <c r="A576" s="146">
        <v>1</v>
      </c>
      <c r="B576" s="17" t="s">
        <v>1405</v>
      </c>
      <c r="C576" s="14" t="s">
        <v>301</v>
      </c>
      <c r="D576" s="15">
        <v>22</v>
      </c>
      <c r="E576" s="15"/>
      <c r="F576" s="15">
        <f t="shared" ref="F576:F582" si="17">D576</f>
        <v>22</v>
      </c>
      <c r="G576" s="50" t="s">
        <v>471</v>
      </c>
      <c r="H576" s="146" t="s">
        <v>1660</v>
      </c>
      <c r="I576" s="146" t="s">
        <v>51</v>
      </c>
      <c r="J576" s="146"/>
      <c r="K576" s="206"/>
      <c r="L576" s="146" t="s">
        <v>303</v>
      </c>
      <c r="M576" s="146"/>
      <c r="N576" s="19"/>
      <c r="O576" s="40" t="s">
        <v>318</v>
      </c>
    </row>
    <row r="577" spans="1:15" s="10" customFormat="1" ht="51.75" customHeight="1">
      <c r="A577" s="146">
        <v>2</v>
      </c>
      <c r="B577" s="17" t="s">
        <v>1406</v>
      </c>
      <c r="C577" s="14" t="s">
        <v>301</v>
      </c>
      <c r="D577" s="15">
        <v>98</v>
      </c>
      <c r="E577" s="14"/>
      <c r="F577" s="15">
        <f t="shared" si="17"/>
        <v>98</v>
      </c>
      <c r="G577" s="14" t="s">
        <v>1407</v>
      </c>
      <c r="H577" s="146" t="s">
        <v>1660</v>
      </c>
      <c r="I577" s="146" t="s">
        <v>51</v>
      </c>
      <c r="J577" s="146"/>
      <c r="K577" s="206"/>
      <c r="L577" s="146" t="s">
        <v>305</v>
      </c>
      <c r="M577" s="146"/>
      <c r="N577" s="19"/>
      <c r="O577" s="40" t="s">
        <v>318</v>
      </c>
    </row>
    <row r="578" spans="1:15" s="10" customFormat="1" ht="63">
      <c r="A578" s="146">
        <v>3</v>
      </c>
      <c r="B578" s="17" t="s">
        <v>300</v>
      </c>
      <c r="C578" s="14" t="s">
        <v>301</v>
      </c>
      <c r="D578" s="15">
        <v>31.9</v>
      </c>
      <c r="E578" s="14"/>
      <c r="F578" s="15">
        <f t="shared" si="17"/>
        <v>31.9</v>
      </c>
      <c r="G578" s="14" t="s">
        <v>302</v>
      </c>
      <c r="H578" s="146" t="s">
        <v>1660</v>
      </c>
      <c r="I578" s="146" t="s">
        <v>51</v>
      </c>
      <c r="J578" s="97"/>
      <c r="K578" s="206"/>
      <c r="L578" s="146" t="s">
        <v>307</v>
      </c>
      <c r="M578" s="146"/>
      <c r="N578" s="19"/>
      <c r="O578" s="40" t="s">
        <v>318</v>
      </c>
    </row>
    <row r="579" spans="1:15" s="10" customFormat="1" ht="47.25">
      <c r="A579" s="146">
        <v>4</v>
      </c>
      <c r="B579" s="17" t="s">
        <v>1408</v>
      </c>
      <c r="C579" s="14" t="s">
        <v>301</v>
      </c>
      <c r="D579" s="15">
        <v>25.41</v>
      </c>
      <c r="E579" s="15"/>
      <c r="F579" s="15">
        <f t="shared" si="17"/>
        <v>25.41</v>
      </c>
      <c r="G579" s="146" t="s">
        <v>431</v>
      </c>
      <c r="H579" s="146" t="s">
        <v>1660</v>
      </c>
      <c r="I579" s="146" t="s">
        <v>51</v>
      </c>
      <c r="J579" s="97"/>
      <c r="K579" s="206"/>
      <c r="L579" s="146" t="s">
        <v>309</v>
      </c>
      <c r="M579" s="146"/>
      <c r="N579" s="19"/>
      <c r="O579" s="40" t="s">
        <v>318</v>
      </c>
    </row>
    <row r="580" spans="1:15" s="10" customFormat="1" ht="47.25">
      <c r="A580" s="146">
        <v>5</v>
      </c>
      <c r="B580" s="17" t="s">
        <v>1652</v>
      </c>
      <c r="C580" s="14" t="s">
        <v>235</v>
      </c>
      <c r="D580" s="15">
        <v>21</v>
      </c>
      <c r="E580" s="15"/>
      <c r="F580" s="15">
        <v>21</v>
      </c>
      <c r="G580" s="146" t="s">
        <v>431</v>
      </c>
      <c r="H580" s="146" t="s">
        <v>1660</v>
      </c>
      <c r="I580" s="146" t="s">
        <v>51</v>
      </c>
      <c r="J580" s="97"/>
      <c r="K580" s="206"/>
      <c r="L580" s="146"/>
      <c r="M580" s="146"/>
      <c r="N580" s="19"/>
      <c r="O580" s="40"/>
    </row>
    <row r="581" spans="1:15" s="10" customFormat="1" ht="63.75" customHeight="1">
      <c r="A581" s="146">
        <v>6</v>
      </c>
      <c r="B581" s="17" t="s">
        <v>1409</v>
      </c>
      <c r="C581" s="14" t="s">
        <v>301</v>
      </c>
      <c r="D581" s="25">
        <v>125</v>
      </c>
      <c r="E581" s="204"/>
      <c r="F581" s="25">
        <f t="shared" si="17"/>
        <v>125</v>
      </c>
      <c r="G581" s="102" t="s">
        <v>382</v>
      </c>
      <c r="H581" s="146" t="s">
        <v>1660</v>
      </c>
      <c r="I581" s="146" t="s">
        <v>51</v>
      </c>
      <c r="J581" s="146"/>
      <c r="K581" s="206"/>
      <c r="L581" s="146"/>
      <c r="M581" s="146"/>
      <c r="N581" s="19"/>
      <c r="O581" s="40" t="s">
        <v>318</v>
      </c>
    </row>
    <row r="582" spans="1:15" s="10" customFormat="1" ht="78.75">
      <c r="A582" s="146">
        <v>7</v>
      </c>
      <c r="B582" s="17" t="s">
        <v>1410</v>
      </c>
      <c r="C582" s="14" t="s">
        <v>301</v>
      </c>
      <c r="D582" s="15">
        <v>800</v>
      </c>
      <c r="E582" s="204"/>
      <c r="F582" s="25">
        <f t="shared" si="17"/>
        <v>800</v>
      </c>
      <c r="G582" s="102" t="s">
        <v>1411</v>
      </c>
      <c r="H582" s="146" t="s">
        <v>1660</v>
      </c>
      <c r="I582" s="146" t="s">
        <v>51</v>
      </c>
      <c r="J582" s="97"/>
      <c r="K582" s="206"/>
      <c r="L582" s="146"/>
      <c r="M582" s="146"/>
      <c r="N582" s="19"/>
      <c r="O582" s="40" t="s">
        <v>318</v>
      </c>
    </row>
    <row r="583" spans="1:15" s="10" customFormat="1" ht="94.5">
      <c r="A583" s="146">
        <v>8</v>
      </c>
      <c r="B583" s="17" t="s">
        <v>1412</v>
      </c>
      <c r="C583" s="14" t="s">
        <v>301</v>
      </c>
      <c r="D583" s="15">
        <v>184</v>
      </c>
      <c r="E583" s="204"/>
      <c r="F583" s="25">
        <v>184</v>
      </c>
      <c r="G583" s="102" t="s">
        <v>1413</v>
      </c>
      <c r="H583" s="146" t="s">
        <v>1660</v>
      </c>
      <c r="I583" s="146" t="s">
        <v>51</v>
      </c>
      <c r="J583" s="146" t="s">
        <v>1414</v>
      </c>
      <c r="K583" s="206"/>
      <c r="L583" s="146"/>
      <c r="M583" s="146"/>
      <c r="N583" s="19"/>
      <c r="O583" s="40" t="s">
        <v>318</v>
      </c>
    </row>
    <row r="584" spans="1:15" s="10" customFormat="1" ht="47.25">
      <c r="A584" s="146">
        <v>9</v>
      </c>
      <c r="B584" s="17" t="s">
        <v>304</v>
      </c>
      <c r="C584" s="14" t="s">
        <v>301</v>
      </c>
      <c r="D584" s="21">
        <v>50</v>
      </c>
      <c r="E584" s="21"/>
      <c r="F584" s="21">
        <v>50</v>
      </c>
      <c r="G584" s="146" t="s">
        <v>22</v>
      </c>
      <c r="H584" s="146" t="s">
        <v>1660</v>
      </c>
      <c r="I584" s="146" t="s">
        <v>51</v>
      </c>
      <c r="J584" s="146"/>
      <c r="K584" s="206"/>
      <c r="L584" s="146"/>
      <c r="M584" s="146"/>
      <c r="N584" s="19"/>
      <c r="O584" s="40" t="s">
        <v>318</v>
      </c>
    </row>
    <row r="585" spans="1:15" s="10" customFormat="1" ht="47.25">
      <c r="A585" s="146">
        <v>10</v>
      </c>
      <c r="B585" s="17" t="s">
        <v>306</v>
      </c>
      <c r="C585" s="14" t="s">
        <v>301</v>
      </c>
      <c r="D585" s="21">
        <v>30</v>
      </c>
      <c r="E585" s="21"/>
      <c r="F585" s="21">
        <f t="shared" ref="F585:F590" si="18">D585</f>
        <v>30</v>
      </c>
      <c r="G585" s="146" t="s">
        <v>22</v>
      </c>
      <c r="H585" s="146" t="s">
        <v>1660</v>
      </c>
      <c r="I585" s="146" t="s">
        <v>51</v>
      </c>
      <c r="J585" s="146"/>
      <c r="K585" s="206"/>
      <c r="L585" s="146"/>
      <c r="M585" s="146"/>
      <c r="N585" s="19"/>
      <c r="O585" s="40" t="s">
        <v>318</v>
      </c>
    </row>
    <row r="586" spans="1:15" s="10" customFormat="1" ht="47.25">
      <c r="A586" s="146">
        <v>11</v>
      </c>
      <c r="B586" s="120" t="s">
        <v>1415</v>
      </c>
      <c r="C586" s="14" t="s">
        <v>301</v>
      </c>
      <c r="D586" s="23">
        <v>290</v>
      </c>
      <c r="E586" s="23"/>
      <c r="F586" s="23">
        <f t="shared" si="18"/>
        <v>290</v>
      </c>
      <c r="G586" s="146" t="s">
        <v>447</v>
      </c>
      <c r="H586" s="146" t="s">
        <v>1660</v>
      </c>
      <c r="I586" s="146" t="s">
        <v>51</v>
      </c>
      <c r="J586" s="146"/>
      <c r="K586" s="206"/>
      <c r="L586" s="146"/>
      <c r="M586" s="146"/>
      <c r="N586" s="19"/>
      <c r="O586" s="40" t="s">
        <v>318</v>
      </c>
    </row>
    <row r="587" spans="1:15" s="10" customFormat="1" ht="47.25">
      <c r="A587" s="146">
        <v>12</v>
      </c>
      <c r="B587" s="17" t="s">
        <v>308</v>
      </c>
      <c r="C587" s="14" t="s">
        <v>301</v>
      </c>
      <c r="D587" s="15">
        <v>27.14</v>
      </c>
      <c r="E587" s="23"/>
      <c r="F587" s="15">
        <f t="shared" si="18"/>
        <v>27.14</v>
      </c>
      <c r="G587" s="146" t="s">
        <v>22</v>
      </c>
      <c r="H587" s="146" t="s">
        <v>1660</v>
      </c>
      <c r="I587" s="146" t="s">
        <v>51</v>
      </c>
      <c r="J587" s="146"/>
      <c r="K587" s="206"/>
      <c r="L587" s="146"/>
      <c r="M587" s="146"/>
      <c r="N587" s="19"/>
      <c r="O587" s="40" t="s">
        <v>318</v>
      </c>
    </row>
    <row r="588" spans="1:15" s="10" customFormat="1" ht="47.25">
      <c r="A588" s="146">
        <v>13</v>
      </c>
      <c r="B588" s="17" t="s">
        <v>1416</v>
      </c>
      <c r="C588" s="14" t="s">
        <v>301</v>
      </c>
      <c r="D588" s="15">
        <v>158</v>
      </c>
      <c r="E588" s="15"/>
      <c r="F588" s="15">
        <f t="shared" si="18"/>
        <v>158</v>
      </c>
      <c r="G588" s="146" t="s">
        <v>382</v>
      </c>
      <c r="H588" s="146" t="s">
        <v>1660</v>
      </c>
      <c r="I588" s="146" t="s">
        <v>51</v>
      </c>
      <c r="J588" s="146"/>
      <c r="K588" s="206"/>
      <c r="L588" s="146"/>
      <c r="M588" s="146"/>
      <c r="N588" s="19"/>
      <c r="O588" s="40" t="s">
        <v>318</v>
      </c>
    </row>
    <row r="589" spans="1:15" s="10" customFormat="1" ht="78.75">
      <c r="A589" s="146">
        <v>14</v>
      </c>
      <c r="B589" s="17" t="s">
        <v>1417</v>
      </c>
      <c r="C589" s="14" t="s">
        <v>301</v>
      </c>
      <c r="D589" s="15">
        <v>270</v>
      </c>
      <c r="E589" s="15"/>
      <c r="F589" s="15">
        <f t="shared" si="18"/>
        <v>270</v>
      </c>
      <c r="G589" s="146" t="s">
        <v>1418</v>
      </c>
      <c r="H589" s="146" t="s">
        <v>1660</v>
      </c>
      <c r="I589" s="146" t="s">
        <v>51</v>
      </c>
      <c r="J589" s="146"/>
      <c r="K589" s="206"/>
      <c r="L589" s="146"/>
      <c r="M589" s="146"/>
      <c r="N589" s="19"/>
      <c r="O589" s="40" t="s">
        <v>318</v>
      </c>
    </row>
    <row r="590" spans="1:15" s="10" customFormat="1" ht="31.5">
      <c r="A590" s="146">
        <v>15</v>
      </c>
      <c r="B590" s="17" t="s">
        <v>1659</v>
      </c>
      <c r="C590" s="14" t="s">
        <v>301</v>
      </c>
      <c r="D590" s="15">
        <v>12.5</v>
      </c>
      <c r="E590" s="15"/>
      <c r="F590" s="15">
        <f t="shared" si="18"/>
        <v>12.5</v>
      </c>
      <c r="G590" s="146" t="s">
        <v>394</v>
      </c>
      <c r="H590" s="146" t="s">
        <v>23</v>
      </c>
      <c r="I590" s="146" t="s">
        <v>1661</v>
      </c>
      <c r="J590" s="146"/>
      <c r="K590" s="19"/>
      <c r="L590" s="146"/>
      <c r="M590" s="146"/>
      <c r="N590" s="19"/>
      <c r="O590" s="40" t="s">
        <v>1662</v>
      </c>
    </row>
    <row r="591" spans="1:15" s="10" customFormat="1" ht="47.25">
      <c r="A591" s="146">
        <v>16</v>
      </c>
      <c r="B591" s="120" t="s">
        <v>1419</v>
      </c>
      <c r="C591" s="14" t="s">
        <v>301</v>
      </c>
      <c r="D591" s="15">
        <v>70</v>
      </c>
      <c r="E591" s="15"/>
      <c r="F591" s="15">
        <f>D591</f>
        <v>70</v>
      </c>
      <c r="G591" s="146" t="s">
        <v>400</v>
      </c>
      <c r="H591" s="146" t="s">
        <v>23</v>
      </c>
      <c r="I591" s="146" t="s">
        <v>51</v>
      </c>
      <c r="J591" s="146"/>
      <c r="K591" s="146"/>
      <c r="L591" s="146" t="s">
        <v>1420</v>
      </c>
      <c r="M591" s="146" t="s">
        <v>403</v>
      </c>
      <c r="N591" s="19" t="s">
        <v>402</v>
      </c>
      <c r="O591" s="146" t="s">
        <v>1421</v>
      </c>
    </row>
    <row r="592" spans="1:15" ht="15">
      <c r="A592" s="54"/>
      <c r="B592" s="55"/>
      <c r="C592" s="56"/>
      <c r="D592" s="57"/>
      <c r="E592" s="58"/>
      <c r="F592" s="57"/>
      <c r="G592" s="54"/>
      <c r="H592" s="54"/>
      <c r="I592" s="54"/>
      <c r="J592" s="54"/>
      <c r="K592" s="54"/>
      <c r="L592" s="54"/>
      <c r="M592" s="54"/>
      <c r="N592" s="54"/>
      <c r="O592" s="54"/>
    </row>
    <row r="593" spans="1:15" ht="15">
      <c r="A593" s="54"/>
      <c r="B593" s="55"/>
      <c r="C593" s="56"/>
      <c r="D593" s="57"/>
      <c r="E593" s="58"/>
      <c r="F593" s="57"/>
      <c r="G593" s="54"/>
      <c r="H593" s="54"/>
      <c r="I593" s="54"/>
      <c r="J593" s="54"/>
      <c r="K593" s="54"/>
      <c r="L593" s="54"/>
      <c r="M593" s="54"/>
      <c r="N593" s="54"/>
      <c r="O593" s="54"/>
    </row>
    <row r="594" spans="1:15" ht="15">
      <c r="A594" s="54"/>
      <c r="B594" s="55"/>
      <c r="C594" s="56"/>
      <c r="D594" s="57"/>
      <c r="E594" s="58"/>
      <c r="F594" s="57"/>
      <c r="G594" s="54"/>
      <c r="H594" s="54"/>
      <c r="I594" s="54"/>
      <c r="J594" s="54"/>
      <c r="K594" s="54"/>
      <c r="L594" s="54"/>
      <c r="M594" s="54"/>
      <c r="N594" s="54"/>
      <c r="O594" s="54"/>
    </row>
    <row r="595" spans="1:15" ht="15">
      <c r="A595" s="54"/>
      <c r="B595" s="55"/>
      <c r="C595" s="56"/>
      <c r="D595" s="57"/>
      <c r="E595" s="58"/>
      <c r="F595" s="57"/>
      <c r="G595" s="54"/>
      <c r="H595" s="54"/>
      <c r="I595" s="54"/>
      <c r="J595" s="54"/>
      <c r="K595" s="54"/>
      <c r="L595" s="54"/>
      <c r="M595" s="54"/>
      <c r="N595" s="54"/>
      <c r="O595" s="54"/>
    </row>
    <row r="596" spans="1:15" ht="15">
      <c r="A596" s="54"/>
      <c r="B596" s="55"/>
      <c r="C596" s="56"/>
      <c r="D596" s="57"/>
      <c r="E596" s="58"/>
      <c r="F596" s="57"/>
      <c r="G596" s="54"/>
      <c r="H596" s="54"/>
      <c r="I596" s="54"/>
      <c r="J596" s="54"/>
      <c r="K596" s="54"/>
      <c r="L596" s="54"/>
      <c r="M596" s="54"/>
      <c r="N596" s="54"/>
      <c r="O596" s="54"/>
    </row>
    <row r="597" spans="1:15" ht="15">
      <c r="A597" s="54"/>
      <c r="B597" s="55"/>
      <c r="C597" s="56"/>
      <c r="D597" s="57"/>
      <c r="E597" s="58"/>
      <c r="F597" s="57"/>
      <c r="G597" s="54"/>
      <c r="H597" s="54"/>
      <c r="I597" s="54"/>
      <c r="J597" s="54"/>
      <c r="K597" s="54"/>
      <c r="L597" s="54"/>
      <c r="M597" s="54"/>
      <c r="N597" s="54"/>
      <c r="O597" s="54"/>
    </row>
    <row r="598" spans="1:15" ht="15">
      <c r="A598" s="54"/>
      <c r="B598" s="55"/>
      <c r="C598" s="56"/>
      <c r="D598" s="57"/>
      <c r="E598" s="58"/>
      <c r="F598" s="57"/>
      <c r="G598" s="54"/>
      <c r="H598" s="54"/>
      <c r="I598" s="54"/>
      <c r="J598" s="54"/>
      <c r="K598" s="54"/>
      <c r="L598" s="54"/>
      <c r="M598" s="54"/>
      <c r="N598" s="54"/>
      <c r="O598" s="54"/>
    </row>
    <row r="599" spans="1:15" ht="15">
      <c r="A599" s="54"/>
      <c r="B599" s="55"/>
      <c r="C599" s="56"/>
      <c r="D599" s="57"/>
      <c r="E599" s="58"/>
      <c r="F599" s="57"/>
      <c r="G599" s="54"/>
      <c r="H599" s="54"/>
      <c r="I599" s="54"/>
      <c r="J599" s="54"/>
      <c r="K599" s="54"/>
      <c r="L599" s="54"/>
      <c r="M599" s="54"/>
      <c r="N599" s="54"/>
      <c r="O599" s="54"/>
    </row>
    <row r="600" spans="1:15" ht="15">
      <c r="A600" s="54"/>
      <c r="B600" s="55"/>
      <c r="C600" s="56"/>
      <c r="D600" s="57"/>
      <c r="E600" s="58"/>
      <c r="F600" s="57"/>
      <c r="G600" s="54"/>
      <c r="H600" s="54"/>
      <c r="I600" s="54"/>
      <c r="J600" s="54"/>
      <c r="K600" s="54"/>
      <c r="L600" s="54"/>
      <c r="M600" s="54"/>
      <c r="N600" s="54"/>
      <c r="O600" s="54"/>
    </row>
    <row r="601" spans="1:15" ht="15">
      <c r="A601" s="54"/>
      <c r="B601" s="55"/>
      <c r="C601" s="56"/>
      <c r="D601" s="57"/>
      <c r="E601" s="58"/>
      <c r="F601" s="57"/>
      <c r="G601" s="54"/>
      <c r="H601" s="54"/>
      <c r="I601" s="54"/>
      <c r="J601" s="54"/>
      <c r="K601" s="54"/>
      <c r="L601" s="54"/>
      <c r="M601" s="54"/>
      <c r="N601" s="54"/>
      <c r="O601" s="54"/>
    </row>
    <row r="602" spans="1:15" ht="15">
      <c r="A602" s="54"/>
      <c r="B602" s="55"/>
      <c r="C602" s="56"/>
      <c r="D602" s="57"/>
      <c r="E602" s="58"/>
      <c r="F602" s="57"/>
      <c r="G602" s="54"/>
      <c r="H602" s="54"/>
      <c r="I602" s="54"/>
      <c r="J602" s="54"/>
      <c r="K602" s="54"/>
      <c r="L602" s="54"/>
      <c r="M602" s="54"/>
      <c r="N602" s="54"/>
      <c r="O602" s="54"/>
    </row>
    <row r="603" spans="1:15" ht="15">
      <c r="A603" s="54"/>
      <c r="B603" s="55"/>
      <c r="C603" s="56"/>
      <c r="D603" s="57"/>
      <c r="E603" s="58"/>
      <c r="F603" s="57"/>
      <c r="G603" s="54"/>
      <c r="H603" s="54"/>
      <c r="I603" s="54"/>
      <c r="J603" s="54"/>
      <c r="K603" s="54"/>
      <c r="L603" s="54"/>
      <c r="M603" s="54"/>
      <c r="N603" s="54"/>
      <c r="O603" s="54"/>
    </row>
    <row r="604" spans="1:15" ht="15">
      <c r="A604" s="54"/>
      <c r="B604" s="55"/>
      <c r="C604" s="56"/>
      <c r="D604" s="57"/>
      <c r="E604" s="58"/>
      <c r="F604" s="57"/>
      <c r="G604" s="54"/>
      <c r="H604" s="54"/>
      <c r="I604" s="54"/>
      <c r="J604" s="54"/>
      <c r="K604" s="54"/>
      <c r="L604" s="54"/>
      <c r="M604" s="54"/>
      <c r="N604" s="54"/>
      <c r="O604" s="54"/>
    </row>
    <row r="605" spans="1:15" ht="15">
      <c r="A605" s="54"/>
      <c r="B605" s="55"/>
      <c r="C605" s="56"/>
      <c r="D605" s="57"/>
      <c r="E605" s="58"/>
      <c r="F605" s="57"/>
      <c r="G605" s="54"/>
      <c r="H605" s="54"/>
      <c r="I605" s="54"/>
      <c r="J605" s="54"/>
      <c r="K605" s="54"/>
      <c r="L605" s="54"/>
      <c r="M605" s="54"/>
      <c r="N605" s="54"/>
      <c r="O605" s="54"/>
    </row>
    <row r="606" spans="1:15" ht="15">
      <c r="A606" s="54"/>
      <c r="B606" s="55"/>
      <c r="C606" s="56"/>
      <c r="D606" s="57"/>
      <c r="E606" s="58"/>
      <c r="F606" s="57"/>
      <c r="G606" s="54"/>
      <c r="H606" s="54"/>
      <c r="I606" s="54"/>
      <c r="J606" s="54"/>
      <c r="K606" s="54"/>
      <c r="L606" s="54"/>
      <c r="M606" s="54"/>
      <c r="N606" s="54"/>
      <c r="O606" s="54"/>
    </row>
    <row r="607" spans="1:15" ht="15">
      <c r="A607" s="54"/>
      <c r="B607" s="55"/>
      <c r="C607" s="56"/>
      <c r="D607" s="57"/>
      <c r="E607" s="58"/>
      <c r="F607" s="57"/>
      <c r="G607" s="54"/>
      <c r="H607" s="54"/>
      <c r="I607" s="54"/>
      <c r="J607" s="54"/>
      <c r="K607" s="54"/>
      <c r="L607" s="54"/>
      <c r="M607" s="54"/>
      <c r="N607" s="54"/>
      <c r="O607" s="54"/>
    </row>
    <row r="608" spans="1:15" ht="15">
      <c r="A608" s="54"/>
      <c r="B608" s="55"/>
      <c r="C608" s="56"/>
      <c r="D608" s="57"/>
      <c r="E608" s="58"/>
      <c r="F608" s="57"/>
      <c r="G608" s="54"/>
      <c r="H608" s="54"/>
      <c r="I608" s="54"/>
      <c r="J608" s="54"/>
      <c r="K608" s="54"/>
      <c r="L608" s="54"/>
      <c r="M608" s="54"/>
      <c r="N608" s="54"/>
      <c r="O608" s="54"/>
    </row>
    <row r="609" spans="1:15" ht="16.5" customHeight="1">
      <c r="A609" s="54"/>
      <c r="B609" s="55"/>
      <c r="C609" s="56"/>
      <c r="D609" s="57"/>
      <c r="E609" s="58"/>
      <c r="F609" s="57"/>
      <c r="G609" s="54"/>
      <c r="H609" s="54"/>
      <c r="I609" s="54"/>
      <c r="J609" s="54"/>
      <c r="K609" s="54"/>
      <c r="L609" s="54"/>
      <c r="M609" s="54"/>
      <c r="N609" s="54"/>
      <c r="O609" s="54"/>
    </row>
    <row r="610" spans="1:15" ht="15">
      <c r="A610" s="54"/>
      <c r="B610" s="55"/>
      <c r="C610" s="56"/>
      <c r="D610" s="57"/>
      <c r="E610" s="58"/>
      <c r="F610" s="57"/>
      <c r="G610" s="54"/>
      <c r="H610" s="54"/>
      <c r="I610" s="54"/>
      <c r="J610" s="54"/>
      <c r="K610" s="54"/>
      <c r="L610" s="54"/>
      <c r="M610" s="54"/>
      <c r="N610" s="54"/>
      <c r="O610" s="54"/>
    </row>
    <row r="611" spans="1:15" ht="15">
      <c r="A611" s="54"/>
      <c r="B611" s="55"/>
      <c r="C611" s="56"/>
      <c r="D611" s="57"/>
      <c r="E611" s="58"/>
      <c r="F611" s="57"/>
      <c r="G611" s="54"/>
      <c r="H611" s="54"/>
      <c r="I611" s="54"/>
      <c r="J611" s="54"/>
      <c r="K611" s="54"/>
      <c r="L611" s="54"/>
      <c r="M611" s="54"/>
      <c r="N611" s="54"/>
      <c r="O611" s="54"/>
    </row>
    <row r="612" spans="1:15" ht="15">
      <c r="A612" s="54"/>
      <c r="B612" s="55"/>
      <c r="C612" s="56"/>
      <c r="D612" s="57"/>
      <c r="E612" s="58"/>
      <c r="F612" s="57"/>
      <c r="G612" s="54"/>
      <c r="H612" s="54"/>
      <c r="I612" s="54"/>
      <c r="J612" s="54"/>
      <c r="K612" s="54"/>
      <c r="L612" s="54"/>
      <c r="M612" s="54"/>
      <c r="N612" s="54"/>
      <c r="O612" s="54"/>
    </row>
    <row r="613" spans="1:15" ht="15">
      <c r="A613" s="54"/>
      <c r="B613" s="55"/>
      <c r="C613" s="56"/>
      <c r="D613" s="57"/>
      <c r="E613" s="58"/>
      <c r="F613" s="57"/>
      <c r="G613" s="54"/>
      <c r="H613" s="54"/>
      <c r="I613" s="54"/>
      <c r="J613" s="54"/>
      <c r="K613" s="54"/>
      <c r="L613" s="54"/>
      <c r="M613" s="54"/>
      <c r="N613" s="54"/>
      <c r="O613" s="54"/>
    </row>
    <row r="614" spans="1:15" ht="15">
      <c r="A614" s="54"/>
      <c r="B614" s="55"/>
      <c r="C614" s="56"/>
      <c r="D614" s="57"/>
      <c r="E614" s="58"/>
      <c r="F614" s="57"/>
      <c r="G614" s="54"/>
      <c r="H614" s="54"/>
      <c r="I614" s="54"/>
      <c r="J614" s="54"/>
      <c r="K614" s="54"/>
      <c r="L614" s="54"/>
      <c r="M614" s="54"/>
      <c r="N614" s="54"/>
      <c r="O614" s="54"/>
    </row>
    <row r="615" spans="1:15" ht="15">
      <c r="A615" s="54"/>
      <c r="B615" s="55"/>
      <c r="C615" s="56"/>
      <c r="D615" s="57"/>
      <c r="E615" s="58"/>
      <c r="F615" s="57"/>
      <c r="G615" s="54"/>
      <c r="H615" s="54"/>
      <c r="I615" s="54"/>
      <c r="J615" s="54"/>
      <c r="K615" s="54"/>
      <c r="L615" s="54"/>
      <c r="M615" s="54"/>
      <c r="N615" s="54"/>
      <c r="O615" s="54"/>
    </row>
    <row r="616" spans="1:15" ht="15">
      <c r="A616" s="54"/>
      <c r="B616" s="55"/>
      <c r="C616" s="56"/>
      <c r="D616" s="57"/>
      <c r="E616" s="58"/>
      <c r="F616" s="57"/>
      <c r="G616" s="54"/>
      <c r="H616" s="54"/>
      <c r="I616" s="54"/>
      <c r="J616" s="54"/>
      <c r="K616" s="54"/>
      <c r="L616" s="54"/>
      <c r="M616" s="54"/>
      <c r="N616" s="54"/>
      <c r="O616" s="54"/>
    </row>
    <row r="617" spans="1:15" ht="15">
      <c r="A617" s="54"/>
      <c r="B617" s="55"/>
      <c r="C617" s="56"/>
      <c r="D617" s="57"/>
      <c r="E617" s="58"/>
      <c r="F617" s="57"/>
      <c r="G617" s="54"/>
      <c r="H617" s="54"/>
      <c r="I617" s="54"/>
      <c r="J617" s="54"/>
      <c r="K617" s="54"/>
      <c r="L617" s="54"/>
      <c r="M617" s="54"/>
      <c r="N617" s="54"/>
      <c r="O617" s="54"/>
    </row>
    <row r="618" spans="1:15" ht="15">
      <c r="A618" s="54"/>
      <c r="B618" s="55"/>
      <c r="C618" s="56"/>
      <c r="D618" s="57"/>
      <c r="E618" s="58"/>
      <c r="F618" s="57"/>
      <c r="G618" s="54"/>
      <c r="H618" s="54"/>
      <c r="I618" s="54"/>
      <c r="J618" s="54"/>
      <c r="K618" s="54"/>
      <c r="L618" s="54"/>
      <c r="M618" s="54"/>
      <c r="N618" s="54"/>
      <c r="O618" s="54"/>
    </row>
    <row r="619" spans="1:15" ht="15">
      <c r="A619" s="54"/>
      <c r="B619" s="55"/>
      <c r="C619" s="56"/>
      <c r="D619" s="57"/>
      <c r="E619" s="58"/>
      <c r="F619" s="57"/>
      <c r="G619" s="54"/>
      <c r="H619" s="54"/>
      <c r="I619" s="54"/>
      <c r="J619" s="54"/>
      <c r="K619" s="54"/>
      <c r="L619" s="54"/>
      <c r="M619" s="54"/>
      <c r="N619" s="54"/>
      <c r="O619" s="54"/>
    </row>
    <row r="620" spans="1:15" ht="15">
      <c r="A620" s="54"/>
      <c r="B620" s="55"/>
      <c r="C620" s="56"/>
      <c r="D620" s="57"/>
      <c r="E620" s="58"/>
      <c r="F620" s="57"/>
      <c r="G620" s="54"/>
      <c r="H620" s="54"/>
      <c r="I620" s="54"/>
      <c r="J620" s="54"/>
      <c r="K620" s="54"/>
      <c r="L620" s="54"/>
      <c r="M620" s="54"/>
      <c r="N620" s="54"/>
      <c r="O620" s="54"/>
    </row>
    <row r="621" spans="1:15" ht="15">
      <c r="A621" s="54"/>
      <c r="B621" s="55"/>
      <c r="C621" s="56"/>
      <c r="D621" s="57"/>
      <c r="E621" s="58"/>
      <c r="F621" s="57"/>
      <c r="G621" s="54"/>
      <c r="H621" s="54"/>
      <c r="I621" s="54"/>
      <c r="J621" s="54"/>
      <c r="K621" s="54"/>
      <c r="L621" s="54"/>
      <c r="M621" s="54"/>
      <c r="N621" s="54"/>
      <c r="O621" s="54"/>
    </row>
    <row r="622" spans="1:15" s="10" customFormat="1" ht="15">
      <c r="A622" s="56"/>
      <c r="C622" s="56"/>
      <c r="D622" s="59"/>
      <c r="E622" s="59"/>
      <c r="F622" s="59"/>
      <c r="G622" s="60"/>
      <c r="H622" s="54"/>
      <c r="I622" s="54"/>
      <c r="J622" s="54"/>
      <c r="K622" s="54"/>
      <c r="L622" s="54"/>
      <c r="M622" s="54"/>
      <c r="N622" s="54"/>
      <c r="O622" s="54"/>
    </row>
    <row r="623" spans="1:15" s="10" customFormat="1" ht="15">
      <c r="A623" s="56"/>
      <c r="C623" s="56"/>
      <c r="D623" s="59"/>
      <c r="E623" s="59"/>
      <c r="F623" s="59"/>
      <c r="G623" s="60"/>
      <c r="H623" s="54"/>
      <c r="I623" s="54"/>
      <c r="J623" s="54"/>
      <c r="K623" s="54"/>
      <c r="L623" s="54"/>
      <c r="M623" s="54"/>
      <c r="N623" s="54"/>
      <c r="O623" s="54"/>
    </row>
    <row r="624" spans="1:15" ht="15"/>
  </sheetData>
  <mergeCells count="18">
    <mergeCell ref="A1:O1"/>
    <mergeCell ref="L2:L4"/>
    <mergeCell ref="M2:M3"/>
    <mergeCell ref="N2:N3"/>
    <mergeCell ref="J2:J3"/>
    <mergeCell ref="O120:O121"/>
    <mergeCell ref="O2:O3"/>
    <mergeCell ref="A2:A3"/>
    <mergeCell ref="B2:B3"/>
    <mergeCell ref="C2:C3"/>
    <mergeCell ref="D2:F2"/>
    <mergeCell ref="G2:G3"/>
    <mergeCell ref="H2:H3"/>
    <mergeCell ref="K2:K3"/>
    <mergeCell ref="B23:G23"/>
    <mergeCell ref="B5:I5"/>
    <mergeCell ref="B6:I6"/>
    <mergeCell ref="I2:I3"/>
  </mergeCells>
  <printOptions horizontalCentered="1"/>
  <pageMargins left="0" right="0" top="0.25" bottom="0" header="0" footer="0"/>
  <pageSetup paperSize="9" scale="80" orientation="landscape" r:id="rId1"/>
  <headerFoot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PL 03 DM cat giảm dien tích</vt:lpstr>
      <vt:lpstr>PL 02 DM hủy bỏ</vt:lpstr>
      <vt:lpstr>PL 01 DM điều chỉnh phù hợp</vt:lpstr>
      <vt:lpstr>'PL 01 DM điều chỉnh phù hợp'!Print_Area</vt:lpstr>
      <vt:lpstr>'PL 02 DM hủy bỏ'!Print_Area</vt:lpstr>
      <vt:lpstr>'PL 03 DM cat giảm dien tích'!Print_Area</vt:lpstr>
      <vt:lpstr>'PL 01 DM điều chỉnh phù hợp'!Print_Titles</vt:lpstr>
      <vt:lpstr>'PL 02 DM hủy bỏ'!Print_Titles</vt:lpstr>
      <vt:lpstr>'PL 03 DM cat giảm dien tích'!Print_Titles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Buom</cp:lastModifiedBy>
  <cp:lastPrinted>2024-10-01T01:58:47Z</cp:lastPrinted>
  <dcterms:created xsi:type="dcterms:W3CDTF">2024-09-09T13:49:39Z</dcterms:created>
  <dcterms:modified xsi:type="dcterms:W3CDTF">2024-10-01T01:59:32Z</dcterms:modified>
</cp:coreProperties>
</file>